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9.jpeg" ContentType="image/jpeg"/>
  <Override PartName="/xl/media/image10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age de garde" sheetId="1" state="visible" r:id="rId2"/>
    <sheet name="DPGF" sheetId="2" state="visible" r:id="rId3"/>
    <sheet name="Paramètres" sheetId="3" state="hidden" r:id="rId4"/>
    <sheet name="Version" sheetId="4" state="hidden" r:id="rId5"/>
    <sheet name="Coordonnées Entreprise" sheetId="5" state="visible" r:id="rId6"/>
    <sheet name="Prestations supplémentaires" sheetId="6" state="visible" r:id="rId7"/>
  </sheets>
  <definedNames>
    <definedName function="false" hidden="false" localSheetId="1" name="_xlnm.Print_Titles" vbProcedure="false">DPGF!$1:$3</definedName>
    <definedName function="false" hidden="false" name="CODELOT" vbProcedure="false">Paramètres!$C$9</definedName>
    <definedName function="false" hidden="false" name="CPVILLEDOSSIER" vbProcedure="false">Paramètres!$C$26:$J$26</definedName>
    <definedName function="false" hidden="false" name="DATEVALEUR" vbProcedure="false">Paramètres!$C$13</definedName>
    <definedName function="false" hidden="false" name="INDICELOT" vbProcedure="false">Paramètres!$C$17</definedName>
    <definedName function="false" hidden="false" name="NUMDOSSIER" vbProcedure="false">Paramètres!$C$7</definedName>
    <definedName function="false" hidden="false" name="OBSERVATIONCONSULTE" vbProcedure="false">'Coordonnées Entreprise'!$C$28:$J$28</definedName>
    <definedName function="false" hidden="false" name="PARCELLEDOSSIER" vbProcedure="false">Paramètres!$C$28:$J$28</definedName>
    <definedName function="false" hidden="false" name="PHASELOT" vbProcedure="false">Paramètres!$C$15</definedName>
    <definedName function="false" hidden="false" name="RUEDOSSIER" vbProcedure="false">Paramètres!$C$24:$J$24</definedName>
    <definedName function="false" hidden="false" name="TAUXTVA1" vbProcedure="false">Paramètres!$C$19</definedName>
    <definedName function="false" hidden="false" name="TAUXTVA2" vbProcedure="false">Paramètres!$C$20</definedName>
    <definedName function="false" hidden="false" name="TAUXTVA3" vbProcedure="false">Paramètres!$C$21</definedName>
    <definedName function="false" hidden="false" name="TAUXTVA4" vbProcedure="false">Paramètres!$C$22</definedName>
    <definedName function="false" hidden="false" name="TIERSADRSSPOS" vbProcedure="false">'Coordonnées Entreprise'!$C$8:$J$8</definedName>
    <definedName function="false" hidden="false" name="TIERSBTPOS" vbProcedure="false">'Coordonnées Entreprise'!$C$16:$J$16</definedName>
    <definedName function="false" hidden="false" name="TIERSCONTACT" vbProcedure="false">'Coordonnées Entreprise'!$C$6:$J$6</definedName>
    <definedName function="false" hidden="false" name="TIERSCP" vbProcedure="false">'Coordonnées Entreprise'!$C$10:$J$10</definedName>
    <definedName function="false" hidden="false" name="TIERSEMAIL" vbProcedure="false">'Coordonnées Entreprise'!$C$24:$J$24</definedName>
    <definedName function="false" hidden="false" name="TIERSFAX" vbProcedure="false">'Coordonnées Entreprise'!$C$20:$J$20</definedName>
    <definedName function="false" hidden="false" name="TIERSLOCALITE" vbProcedure="false">'Coordonnées Entreprise'!$C$14:$J$14</definedName>
    <definedName function="false" hidden="false" name="TIERSNOM" vbProcedure="false">'Coordonnées Entreprise'!$C$4:$J$4</definedName>
    <definedName function="false" hidden="false" name="TIERSTEL" vbProcedure="false">'Coordonnées Entreprise'!$C$18:$J$18</definedName>
    <definedName function="false" hidden="false" name="TIERSTELP" vbProcedure="false">'Coordonnées Entreprise'!$C$22:$J$22</definedName>
    <definedName function="false" hidden="false" name="TIERSVILLE" vbProcedure="false">'Coordonnées Entreprise'!$C$12:$J$12</definedName>
    <definedName function="false" hidden="false" name="TITREDOC" vbProcedure="false">Paramètres!$C$3:$J$3</definedName>
    <definedName function="false" hidden="false" name="TITREDOSSIER" vbProcedure="false">Paramètres!$C$5:$J$5</definedName>
    <definedName function="false" hidden="false" name="TITRELOT" vbProcedure="false">Paramètres!$C$11:$J$11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<sst xmlns="http://schemas.openxmlformats.org/spreadsheetml/2006/main" count="210" uniqueCount="152">
  <si>
    <t xml:space="preserve">MAITRE D'OUVRAGE
Etat - ministère de la transition ecologique et de la cohésion des territoires - Direction Interdépartementale routes Centre Est
L'Adret - 1 rue des Cévennes
73026 Chambéry cedex
Tél : 04 79 70 02 00</t>
  </si>
  <si>
    <t xml:space="preserve">ARCHITECTE : 
    Groupe EOLE
    49 Rue Aimé Bouchayer
    38170 Seyssinet Pariset
    Tél : 04 76 44 67 35
    Mél : info@groupe-eole.com</t>
  </si>
  <si>
    <t xml:space="preserve">BUREAU D'ETUDES : 
    SORAETEC
    2 Rue de la viscose
    38130 Echirolles
    Tél : 04 76 49 09 17
    Mél : soraetec@soraetec.com</t>
  </si>
  <si>
    <t xml:space="preserve">BE FLUIDES : 
    T.E.B
    18 Bois Michal
    38500 ST CASSIEN
    Tél : 04 76 35 36 55
    Mél : jir@teb-betfluides.fr</t>
  </si>
  <si>
    <t xml:space="preserve">ACOUSTICIEN : 
    ECHOLOGOS
    24 Boulevard de la Chantourne
    38700 La Tronche
    Tél : 04 76 89 36 63
    Mél : grenoble@echologos.com</t>
  </si>
  <si>
    <t xml:space="preserve">Dossier</t>
  </si>
  <si>
    <t xml:space="preserve">ECONOMISTE DE LA CONSTRUCTION : 
    A.N.M Ingénierie
    10 rue des marmottes
    38500 VOIRON
    Tél : 07 83 33 29 72
    Mél : n.monteiller@anm-ing.fr</t>
  </si>
  <si>
    <t xml:space="preserve">Date</t>
  </si>
  <si>
    <t xml:space="preserve">Phase</t>
  </si>
  <si>
    <t xml:space="preserve">Indice</t>
  </si>
  <si>
    <t xml:space="preserve">NIV</t>
  </si>
  <si>
    <t xml:space="preserve">CODE</t>
  </si>
  <si>
    <t xml:space="preserve">CODE_CAO</t>
  </si>
  <si>
    <t xml:space="preserve">TITRE1</t>
  </si>
  <si>
    <t xml:space="preserve">M1</t>
  </si>
  <si>
    <t xml:space="preserve">M2</t>
  </si>
  <si>
    <t xml:space="preserve">U</t>
  </si>
  <si>
    <t xml:space="preserve">QTE</t>
  </si>
  <si>
    <t xml:space="preserve">QTEENTR</t>
  </si>
  <si>
    <t xml:space="preserve">CRM</t>
  </si>
  <si>
    <t xml:space="preserve">CRT</t>
  </si>
  <si>
    <t xml:space="preserve">VAROPT</t>
  </si>
  <si>
    <t xml:space="preserve">TVA</t>
  </si>
  <si>
    <t xml:space="preserve">MARQUE</t>
  </si>
  <si>
    <t xml:space="preserve">REF</t>
  </si>
  <si>
    <t xml:space="preserve">COMM</t>
  </si>
  <si>
    <t xml:space="preserve">LOC</t>
  </si>
  <si>
    <t xml:space="preserve">Niveau</t>
  </si>
  <si>
    <t xml:space="preserve">Code</t>
  </si>
  <si>
    <t xml:space="preserve">Code CAO</t>
  </si>
  <si>
    <t xml:space="preserve">Désignation</t>
  </si>
  <si>
    <t xml:space="preserve">Qté</t>
  </si>
  <si>
    <t xml:space="preserve">Qté
Entr.</t>
  </si>
  <si>
    <t xml:space="preserve">P.U. HT</t>
  </si>
  <si>
    <t xml:space="preserve">P.T. HT</t>
  </si>
  <si>
    <t xml:space="preserve"> Variante /
 Option</t>
  </si>
  <si>
    <t xml:space="preserve">Numéro
 Option</t>
  </si>
  <si>
    <t xml:space="preserve">Taux TVA</t>
  </si>
  <si>
    <t xml:space="preserve">Marque</t>
  </si>
  <si>
    <t xml:space="preserve">Référence</t>
  </si>
  <si>
    <t xml:space="preserve">Commentaire</t>
  </si>
  <si>
    <t xml:space="preserve">Localisation</t>
  </si>
  <si>
    <t xml:space="preserve">À noter que seul le montant final du lot est contractuel. Les quantités sont indicatives.</t>
  </si>
  <si>
    <t xml:space="preserve">Lot n°10 : TRAITEMENT DE FACADE / ITE</t>
  </si>
  <si>
    <t xml:space="preserve">3.&amp;</t>
  </si>
  <si>
    <t xml:space="preserve">DESCRIPTION DES OUVRAGES</t>
  </si>
  <si>
    <t xml:space="preserve">3.1</t>
  </si>
  <si>
    <t xml:space="preserve">Mise en sécurité</t>
  </si>
  <si>
    <t xml:space="preserve">3.1.1</t>
  </si>
  <si>
    <t xml:space="preserve">Echafaudage</t>
  </si>
  <si>
    <t xml:space="preserve">m2</t>
  </si>
  <si>
    <t xml:space="preserve">9.T</t>
  </si>
  <si>
    <t xml:space="preserve">9.L</t>
  </si>
  <si>
    <t xml:space="preserve">9.&amp;</t>
  </si>
  <si>
    <t xml:space="preserve">4.&amp;</t>
  </si>
  <si>
    <t xml:space="preserve">3.2</t>
  </si>
  <si>
    <t xml:space="preserve">Isolation par l'extérieur fibre de bois</t>
  </si>
  <si>
    <t xml:space="preserve">3.2.1</t>
  </si>
  <si>
    <t xml:space="preserve">isolation thermique par l'extérieur en fibre de bois - finition RPE -  épaisseur : 200 mm -  lambda = 0.039 w/m.k - R = 5.10 m2.k/w  - surface courante</t>
  </si>
  <si>
    <t xml:space="preserve">9.M.Z</t>
  </si>
  <si>
    <t xml:space="preserve">3.2.2</t>
  </si>
  <si>
    <t xml:space="preserve">Traitement des tableaux et linteaux – finition RPE identique surface courante</t>
  </si>
  <si>
    <t xml:space="preserve">ml</t>
  </si>
  <si>
    <t xml:space="preserve">3.2.3</t>
  </si>
  <si>
    <t xml:space="preserve">Traitement du soubassement revêtu en revêtement siloxane décoratif</t>
  </si>
  <si>
    <t xml:space="preserve">3.3</t>
  </si>
  <si>
    <t xml:space="preserve">Divers </t>
  </si>
  <si>
    <t xml:space="preserve">3.3.1</t>
  </si>
  <si>
    <t xml:space="preserve">Panneaux CTB-X devant coffre de brise soleil formant support ITE - hauteur 0.35 m</t>
  </si>
  <si>
    <t xml:space="preserve">3.3.2</t>
  </si>
  <si>
    <t xml:space="preserve">Couvre joint de dilatation</t>
  </si>
  <si>
    <t xml:space="preserve">Total H.T. :</t>
  </si>
  <si>
    <t xml:space="preserve">Total T.V.A. (20%) :</t>
  </si>
  <si>
    <t xml:space="preserve">Total T.T.C. :</t>
  </si>
  <si>
    <t xml:space="preserve">RECAPITULATIF
Lot n°10 : TRAITEMENT DE FACADE / ITE</t>
  </si>
  <si>
    <t xml:space="preserve">RECAPITULATIF DES CHAPITRES</t>
  </si>
  <si>
    <t xml:space="preserve">3 - DESCRIPTION DES OUVRAGES</t>
  </si>
  <si>
    <t xml:space="preserve">- 3.1 - Mise en sécurité</t>
  </si>
  <si>
    <t xml:space="preserve">- 3.2 - Isolation par l'extérieur fibre de bois</t>
  </si>
  <si>
    <t xml:space="preserve">- 3.3 - Divers</t>
  </si>
  <si>
    <t xml:space="preserve">Total du lot Lot n°10 : TRAITEMENT DE FACADE / ITE</t>
  </si>
  <si>
    <t xml:space="preserve">Soit en toutes lettres TTC : </t>
  </si>
  <si>
    <t xml:space="preserve">Paramètres document</t>
  </si>
  <si>
    <t xml:space="preserve">1.</t>
  </si>
  <si>
    <t xml:space="preserve">Titre du document :</t>
  </si>
  <si>
    <t xml:space="preserve">DPGF</t>
  </si>
  <si>
    <t xml:space="preserve">2.</t>
  </si>
  <si>
    <t xml:space="preserve">Titre du dossier :</t>
  </si>
  <si>
    <t xml:space="preserve">Réhabilitation du centre d'entretien et d'intervention de Comboire à Echirolles</t>
  </si>
  <si>
    <t xml:space="preserve">3.</t>
  </si>
  <si>
    <t xml:space="preserve">Code du dossier</t>
  </si>
  <si>
    <t xml:space="preserve">23-40</t>
  </si>
  <si>
    <t xml:space="preserve">4.</t>
  </si>
  <si>
    <t xml:space="preserve">Code du lot / des lots :</t>
  </si>
  <si>
    <t xml:space="preserve">5.</t>
  </si>
  <si>
    <t xml:space="preserve">Titre du lot / des lots :</t>
  </si>
  <si>
    <t xml:space="preserve">6.</t>
  </si>
  <si>
    <t xml:space="preserve">Date de valeur du lot / des lots :</t>
  </si>
  <si>
    <t xml:space="preserve">05/05/2025</t>
  </si>
  <si>
    <t xml:space="preserve">7.</t>
  </si>
  <si>
    <t xml:space="preserve">Phase :</t>
  </si>
  <si>
    <t xml:space="preserve">PRO</t>
  </si>
  <si>
    <t xml:space="preserve">8.</t>
  </si>
  <si>
    <t xml:space="preserve">Indice :</t>
  </si>
  <si>
    <t xml:space="preserve">Plan archi 14/01/25</t>
  </si>
  <si>
    <t xml:space="preserve">Notes :</t>
  </si>
  <si>
    <t xml:space="preserve">- Le taux 0% est toujours supporté qu'il soit dans cette liste ou non</t>
  </si>
  <si>
    <t xml:space="preserve">- En dehors du taux 0%, vous pouvez renseigner au maximum 4 taux différents</t>
  </si>
  <si>
    <t xml:space="preserve">- Si votre lot contient plus de 4 taux différents, ou contient de la TVA proportionnelle, vous devez modifier manuellement la formule de calcul de TVA et de TTC dans le récapitulatif</t>
  </si>
  <si>
    <t xml:space="preserve">10.</t>
  </si>
  <si>
    <t xml:space="preserve">Rue du dossier</t>
  </si>
  <si>
    <t xml:space="preserve">rue de Comboire</t>
  </si>
  <si>
    <t xml:space="preserve">11.</t>
  </si>
  <si>
    <t xml:space="preserve">Code postal et ville du dossier</t>
  </si>
  <si>
    <t xml:space="preserve">38130 Echirolles</t>
  </si>
  <si>
    <t xml:space="preserve">12.</t>
  </si>
  <si>
    <t xml:space="preserve">Parcelle du dossier</t>
  </si>
  <si>
    <t xml:space="preserve">VERSION</t>
  </si>
  <si>
    <t xml:space="preserve">4.00</t>
  </si>
  <si>
    <t xml:space="preserve">TYPEDOC</t>
  </si>
  <si>
    <t xml:space="preserve">SHOWADJU</t>
  </si>
  <si>
    <t xml:space="preserve">RECAPSIMPLE</t>
  </si>
  <si>
    <t xml:space="preserve">SHOWMONTANTS</t>
  </si>
  <si>
    <t xml:space="preserve">SHOWQUANTITES</t>
  </si>
  <si>
    <t xml:space="preserve">MONTANTSSURTETE</t>
  </si>
  <si>
    <t xml:space="preserve">MARGE</t>
  </si>
  <si>
    <t xml:space="preserve">RECAPLOCNIV9</t>
  </si>
  <si>
    <t xml:space="preserve">LIST_VALIDATION_CHECKBOX</t>
  </si>
  <si>
    <t xml:space="preserve">X</t>
  </si>
  <si>
    <t xml:space="preserve">LOCALISE</t>
  </si>
  <si>
    <t xml:space="preserve">SRC</t>
  </si>
  <si>
    <t xml:space="preserve">DVS_APP</t>
  </si>
  <si>
    <t xml:space="preserve">Coordonnées entreprise</t>
  </si>
  <si>
    <t xml:space="preserve">Nom de l'entreprise</t>
  </si>
  <si>
    <t xml:space="preserve">Nom du contact</t>
  </si>
  <si>
    <t xml:space="preserve">Adresse postale</t>
  </si>
  <si>
    <t xml:space="preserve">Code postal</t>
  </si>
  <si>
    <t xml:space="preserve">Ville</t>
  </si>
  <si>
    <t xml:space="preserve">Localité</t>
  </si>
  <si>
    <t xml:space="preserve">Boîte postale</t>
  </si>
  <si>
    <t xml:space="preserve">Téléphone</t>
  </si>
  <si>
    <t xml:space="preserve">9.</t>
  </si>
  <si>
    <t xml:space="preserve">Fax</t>
  </si>
  <si>
    <t xml:space="preserve">Tél. Portable</t>
  </si>
  <si>
    <t xml:space="preserve">E-mail</t>
  </si>
  <si>
    <t xml:space="preserve">Observation : </t>
  </si>
  <si>
    <t xml:space="preserve">Prestations supplémentaires</t>
  </si>
  <si>
    <t xml:space="preserve">Titre de la prestation</t>
  </si>
  <si>
    <t xml:space="preserve">Unité</t>
  </si>
  <si>
    <t xml:space="preserve">Quantité</t>
  </si>
  <si>
    <t xml:space="preserve">Prix unitaire</t>
  </si>
  <si>
    <t xml:space="preserve">Prix total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</si>
</sst>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#,##0.00"/>
    <numFmt numFmtId="167" formatCode="0.00\ %"/>
    <numFmt numFmtId="168" formatCode="#,##0.00\ [$€];[RED]\-#,##0.00\ [$€]"/>
    <numFmt numFmtId="169" formatCode="00000"/>
    <numFmt numFmtId="170" formatCode="0#\ ##\ ##\ ##\ ##"/>
    <numFmt numFmtId="171" formatCode="#,##0.000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Arial"/>
      <family val="2"/>
      <charset val="1"/>
    </font>
    <font>
      <sz val="14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u val="single"/>
      <sz val="18"/>
      <color rgb="FFFF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6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u val="single"/>
      <sz val="12"/>
      <color rgb="FF000000"/>
      <name val="Arial"/>
      <family val="2"/>
      <charset val="1"/>
    </font>
    <font>
      <b val="true"/>
      <u val="single"/>
      <sz val="10"/>
      <color rgb="FF000000"/>
      <name val="Arial"/>
      <family val="2"/>
      <charset val="1"/>
    </font>
    <font>
      <sz val="9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2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4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14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6" fontId="4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6" fontId="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7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5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5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top" textRotation="0" wrapText="true" indent="1" shrinkToFit="false"/>
      <protection locked="true" hidden="false"/>
    </xf>
    <xf numFmtId="168" fontId="18" fillId="0" borderId="0" xfId="0" applyFont="true" applyBorder="true" applyAlignment="true" applyProtection="false">
      <alignment horizontal="right" vertical="top" textRotation="0" wrapText="true" indent="1" shrinkToFit="false"/>
      <protection locked="true" hidden="false"/>
    </xf>
    <xf numFmtId="164" fontId="15" fillId="0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1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6" fillId="0" borderId="1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6" fillId="0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8" fillId="0" borderId="2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9" fillId="0" borderId="1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9" fillId="0" borderId="1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7" fontId="9" fillId="0" borderId="2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9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0" fontId="9" fillId="0" borderId="1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11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2" xfId="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9" fillId="0" borderId="12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71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8" fontId="9" fillId="0" borderId="12" xfId="0" applyFont="true" applyBorder="true" applyAlignment="true" applyProtection="true">
      <alignment horizontal="right" vertical="top" textRotation="0" wrapText="true" indent="0" shrinkToFit="false"/>
      <protection locked="false" hidden="false"/>
    </xf>
    <xf numFmtId="168" fontId="9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9.jpeg"/><Relationship Id="rId2" Type="http://schemas.openxmlformats.org/officeDocument/2006/relationships/image" Target="../media/image10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309600</xdr:colOff>
      <xdr:row>2</xdr:row>
      <xdr:rowOff>47520</xdr:rowOff>
    </xdr:from>
    <xdr:to>
      <xdr:col>6</xdr:col>
      <xdr:colOff>531000</xdr:colOff>
      <xdr:row>8</xdr:row>
      <xdr:rowOff>65520</xdr:rowOff>
    </xdr:to>
    <xdr:pic>
      <xdr:nvPicPr>
        <xdr:cNvPr id="0" name="Picture 1" descr="{e1483ef7-61f8-4a26-a660-d69238b8ea3e}"/>
        <xdr:cNvPicPr/>
      </xdr:nvPicPr>
      <xdr:blipFill>
        <a:blip r:embed="rId1"/>
        <a:stretch/>
      </xdr:blipFill>
      <xdr:spPr>
        <a:xfrm>
          <a:off x="4426200" y="276120"/>
          <a:ext cx="1130760" cy="7038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4</xdr:col>
      <xdr:colOff>19080</xdr:colOff>
      <xdr:row>27</xdr:row>
      <xdr:rowOff>0</xdr:rowOff>
    </xdr:from>
    <xdr:to>
      <xdr:col>7</xdr:col>
      <xdr:colOff>951120</xdr:colOff>
      <xdr:row>44</xdr:row>
      <xdr:rowOff>112680</xdr:rowOff>
    </xdr:to>
    <xdr:pic>
      <xdr:nvPicPr>
        <xdr:cNvPr id="1" name="Picture 2" descr="{73206ad6-541f-45e2-beb6-c01a3cf27d97}"/>
        <xdr:cNvPicPr/>
      </xdr:nvPicPr>
      <xdr:blipFill>
        <a:blip r:embed="rId2"/>
        <a:stretch/>
      </xdr:blipFill>
      <xdr:spPr>
        <a:xfrm>
          <a:off x="3117960" y="3086280"/>
          <a:ext cx="3736800" cy="20556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I87"/>
  <sheetViews>
    <sheetView showFormulas="false" showGridLines="false" showRowColHeaders="true" showZeros="true" rightToLeft="false" tabSelected="true" showOutlineSymbols="true" defaultGridColor="true" view="normal" topLeftCell="A37" colorId="64" zoomScale="100" zoomScaleNormal="100" zoomScalePageLayoutView="100" workbookViewId="0">
      <selection pane="topLeft" activeCell="A1" activeCellId="0" sqref="A1"/>
    </sheetView>
  </sheetViews>
  <sheetFormatPr defaultColWidth="8.94140625" defaultRowHeight="9" zeroHeight="false" outlineLevelRow="0" outlineLevelCol="0"/>
  <cols>
    <col collapsed="false" customWidth="true" hidden="false" outlineLevel="0" max="1" min="1" style="0" width="0.11"/>
    <col collapsed="false" customWidth="true" hidden="false" outlineLevel="0" max="2" min="2" style="0" width="10.12"/>
    <col collapsed="false" customWidth="true" hidden="false" outlineLevel="0" max="3" min="3" style="0" width="31.35"/>
    <col collapsed="false" customWidth="true" hidden="false" outlineLevel="0" max="4" min="4" style="0" width="2.33"/>
    <col collapsed="false" customWidth="true" hidden="false" outlineLevel="0" max="5" min="5" style="0" width="14.43"/>
    <col collapsed="false" customWidth="true" hidden="false" outlineLevel="0" max="6" min="6" style="0" width="12.89"/>
    <col collapsed="false" customWidth="true" hidden="false" outlineLevel="0" max="7" min="7" style="0" width="12.44"/>
    <col collapsed="false" customWidth="true" hidden="false" outlineLevel="0" max="8" min="8" style="0" width="14.55"/>
    <col collapsed="false" customWidth="true" hidden="false" outlineLevel="0" max="9" min="9" style="0" width="2.12"/>
    <col collapsed="false" customWidth="true" hidden="false" outlineLevel="0" max="69" min="10" style="0" width="10.65"/>
  </cols>
  <sheetData>
    <row r="1" customFormat="false" ht="9" hidden="false" customHeight="true" outlineLevel="0" collapsed="false">
      <c r="B1" s="1"/>
      <c r="C1" s="2"/>
      <c r="D1" s="3"/>
      <c r="E1" s="3"/>
      <c r="F1" s="3"/>
      <c r="G1" s="3"/>
      <c r="H1" s="3"/>
      <c r="I1" s="4"/>
    </row>
    <row r="2" customFormat="false" ht="9" hidden="false" customHeight="true" outlineLevel="0" collapsed="false">
      <c r="B2" s="5"/>
      <c r="C2" s="6"/>
      <c r="D2" s="7"/>
      <c r="E2" s="8"/>
      <c r="F2" s="8"/>
      <c r="G2" s="8"/>
      <c r="H2" s="8"/>
      <c r="I2" s="9"/>
    </row>
    <row r="3" customFormat="false" ht="9" hidden="false" customHeight="true" outlineLevel="0" collapsed="false">
      <c r="B3" s="5"/>
      <c r="C3" s="6"/>
      <c r="D3" s="7"/>
      <c r="E3" s="8"/>
      <c r="F3" s="8"/>
      <c r="G3" s="8"/>
      <c r="H3" s="8"/>
      <c r="I3" s="9"/>
    </row>
    <row r="4" customFormat="false" ht="9" hidden="false" customHeight="true" outlineLevel="0" collapsed="false">
      <c r="B4" s="5"/>
      <c r="C4" s="6"/>
      <c r="D4" s="7"/>
      <c r="E4" s="8"/>
      <c r="F4" s="8"/>
      <c r="G4" s="8"/>
      <c r="H4" s="8"/>
      <c r="I4" s="9"/>
    </row>
    <row r="5" customFormat="false" ht="9" hidden="false" customHeight="true" outlineLevel="0" collapsed="false">
      <c r="B5" s="5"/>
      <c r="C5" s="6"/>
      <c r="D5" s="7"/>
      <c r="E5" s="8"/>
      <c r="F5" s="8"/>
      <c r="G5" s="8"/>
      <c r="H5" s="8"/>
      <c r="I5" s="9"/>
    </row>
    <row r="6" customFormat="false" ht="9" hidden="false" customHeight="true" outlineLevel="0" collapsed="false">
      <c r="B6" s="5"/>
      <c r="C6" s="6"/>
      <c r="D6" s="7"/>
      <c r="E6" s="8"/>
      <c r="F6" s="8"/>
      <c r="G6" s="8"/>
      <c r="H6" s="8"/>
      <c r="I6" s="9"/>
    </row>
    <row r="7" customFormat="false" ht="9" hidden="false" customHeight="true" outlineLevel="0" collapsed="false">
      <c r="B7" s="5"/>
      <c r="C7" s="6"/>
      <c r="D7" s="7"/>
      <c r="E7" s="8"/>
      <c r="F7" s="8"/>
      <c r="G7" s="8"/>
      <c r="H7" s="8"/>
      <c r="I7" s="9"/>
    </row>
    <row r="8" customFormat="false" ht="9" hidden="false" customHeight="true" outlineLevel="0" collapsed="false">
      <c r="B8" s="5"/>
      <c r="C8" s="6"/>
      <c r="D8" s="7"/>
      <c r="E8" s="8"/>
      <c r="F8" s="8"/>
      <c r="G8" s="8"/>
      <c r="H8" s="8"/>
      <c r="I8" s="9"/>
    </row>
    <row r="9" customFormat="false" ht="9" hidden="false" customHeight="true" outlineLevel="0" collapsed="false">
      <c r="B9" s="5"/>
      <c r="C9" s="6"/>
      <c r="D9" s="7"/>
      <c r="E9" s="8"/>
      <c r="F9" s="8"/>
      <c r="G9" s="8"/>
      <c r="H9" s="8"/>
      <c r="I9" s="9"/>
    </row>
    <row r="10" customFormat="false" ht="9" hidden="false" customHeight="true" outlineLevel="0" collapsed="false">
      <c r="B10" s="5"/>
      <c r="C10" s="6"/>
      <c r="D10" s="7"/>
      <c r="E10" s="8"/>
      <c r="F10" s="8"/>
      <c r="G10" s="8"/>
      <c r="H10" s="8"/>
      <c r="I10" s="9"/>
    </row>
    <row r="11" customFormat="false" ht="9" hidden="false" customHeight="true" outlineLevel="0" collapsed="false">
      <c r="B11" s="5"/>
      <c r="C11" s="6"/>
      <c r="D11" s="7"/>
      <c r="E11" s="10" t="str">
        <f aca="false">IF(Paramètres!C5&lt;&gt;"",Paramètres!C5,"")</f>
        <v>Réhabilitation du centre d'entretien et d'intervention de Comboire à Echirolles</v>
      </c>
      <c r="F11" s="10"/>
      <c r="G11" s="10"/>
      <c r="H11" s="10"/>
      <c r="I11" s="9"/>
    </row>
    <row r="12" customFormat="false" ht="9" hidden="false" customHeight="true" outlineLevel="0" collapsed="false">
      <c r="B12" s="5"/>
      <c r="C12" s="6"/>
      <c r="D12" s="7"/>
      <c r="E12" s="10"/>
      <c r="F12" s="10"/>
      <c r="G12" s="10"/>
      <c r="H12" s="10"/>
      <c r="I12" s="9"/>
    </row>
    <row r="13" customFormat="false" ht="9" hidden="false" customHeight="true" outlineLevel="0" collapsed="false">
      <c r="B13" s="5"/>
      <c r="C13" s="6"/>
      <c r="D13" s="7"/>
      <c r="E13" s="10"/>
      <c r="F13" s="10"/>
      <c r="G13" s="10"/>
      <c r="H13" s="10"/>
      <c r="I13" s="9"/>
    </row>
    <row r="14" customFormat="false" ht="9" hidden="false" customHeight="true" outlineLevel="0" collapsed="false">
      <c r="B14" s="5"/>
      <c r="C14" s="6"/>
      <c r="D14" s="7"/>
      <c r="E14" s="10"/>
      <c r="F14" s="10"/>
      <c r="G14" s="10"/>
      <c r="H14" s="10"/>
      <c r="I14" s="9"/>
    </row>
    <row r="15" customFormat="false" ht="9" hidden="false" customHeight="true" outlineLevel="0" collapsed="false">
      <c r="B15" s="5"/>
      <c r="C15" s="6"/>
      <c r="D15" s="7"/>
      <c r="E15" s="10"/>
      <c r="F15" s="10"/>
      <c r="G15" s="10"/>
      <c r="H15" s="10"/>
      <c r="I15" s="9"/>
    </row>
    <row r="16" customFormat="false" ht="9" hidden="false" customHeight="true" outlineLevel="0" collapsed="false">
      <c r="B16" s="5"/>
      <c r="C16" s="6"/>
      <c r="D16" s="7"/>
      <c r="E16" s="10"/>
      <c r="F16" s="10"/>
      <c r="G16" s="10"/>
      <c r="H16" s="10"/>
      <c r="I16" s="9"/>
    </row>
    <row r="17" customFormat="false" ht="9" hidden="false" customHeight="true" outlineLevel="0" collapsed="false">
      <c r="B17" s="5"/>
      <c r="C17" s="6"/>
      <c r="D17" s="7"/>
      <c r="E17" s="10"/>
      <c r="F17" s="10"/>
      <c r="G17" s="10"/>
      <c r="H17" s="10"/>
      <c r="I17" s="9"/>
    </row>
    <row r="18" customFormat="false" ht="9" hidden="false" customHeight="true" outlineLevel="0" collapsed="false">
      <c r="B18" s="5"/>
      <c r="C18" s="6"/>
      <c r="D18" s="7"/>
      <c r="E18" s="10"/>
      <c r="F18" s="10"/>
      <c r="G18" s="10"/>
      <c r="H18" s="10"/>
      <c r="I18" s="9"/>
    </row>
    <row r="19" customFormat="false" ht="9" hidden="false" customHeight="true" outlineLevel="0" collapsed="false">
      <c r="B19" s="5"/>
      <c r="C19" s="6"/>
      <c r="D19" s="7"/>
      <c r="E19" s="10"/>
      <c r="F19" s="10"/>
      <c r="G19" s="10"/>
      <c r="H19" s="10"/>
      <c r="I19" s="9"/>
    </row>
    <row r="20" customFormat="false" ht="9" hidden="false" customHeight="true" outlineLevel="0" collapsed="false">
      <c r="B20" s="5"/>
      <c r="C20" s="6"/>
      <c r="D20" s="7"/>
      <c r="E20" s="10" t="str">
        <f aca="false">IF(Paramètres!C24&lt;&gt;"",Paramètres!C24,"") &amp; CHAR(10) &amp; IF(Paramètres!C26&lt;&gt;"",Paramètres!C26,"") &amp; CHAR(10) &amp; IF(Paramètres!C28&lt;&gt;"",Paramètres!C28,"")</f>
        <v>rue de Comboire
38130 Echirolles</v>
      </c>
      <c r="F20" s="10"/>
      <c r="G20" s="10"/>
      <c r="H20" s="10"/>
      <c r="I20" s="9"/>
    </row>
    <row r="21" customFormat="false" ht="9" hidden="false" customHeight="true" outlineLevel="0" collapsed="false">
      <c r="B21" s="5"/>
      <c r="C21" s="6"/>
      <c r="D21" s="7"/>
      <c r="E21" s="10"/>
      <c r="F21" s="10"/>
      <c r="G21" s="10"/>
      <c r="H21" s="10"/>
      <c r="I21" s="9"/>
    </row>
    <row r="22" customFormat="false" ht="9" hidden="false" customHeight="true" outlineLevel="0" collapsed="false">
      <c r="B22" s="5"/>
      <c r="C22" s="6"/>
      <c r="D22" s="7"/>
      <c r="E22" s="10"/>
      <c r="F22" s="10"/>
      <c r="G22" s="10"/>
      <c r="H22" s="10"/>
      <c r="I22" s="9"/>
    </row>
    <row r="23" customFormat="false" ht="9" hidden="false" customHeight="true" outlineLevel="0" collapsed="false">
      <c r="B23" s="5"/>
      <c r="C23" s="6"/>
      <c r="D23" s="7"/>
      <c r="E23" s="10"/>
      <c r="F23" s="10"/>
      <c r="G23" s="10"/>
      <c r="H23" s="10"/>
      <c r="I23" s="9"/>
    </row>
    <row r="24" customFormat="false" ht="9" hidden="false" customHeight="true" outlineLevel="0" collapsed="false">
      <c r="B24" s="5"/>
      <c r="C24" s="6"/>
      <c r="D24" s="7"/>
      <c r="E24" s="10"/>
      <c r="F24" s="10"/>
      <c r="G24" s="10"/>
      <c r="H24" s="10"/>
      <c r="I24" s="9"/>
    </row>
    <row r="25" customFormat="false" ht="9" hidden="false" customHeight="true" outlineLevel="0" collapsed="false">
      <c r="B25" s="5"/>
      <c r="C25" s="6"/>
      <c r="D25" s="7"/>
      <c r="E25" s="10"/>
      <c r="F25" s="10"/>
      <c r="G25" s="10"/>
      <c r="H25" s="10"/>
      <c r="I25" s="9"/>
    </row>
    <row r="26" customFormat="false" ht="9" hidden="false" customHeight="true" outlineLevel="0" collapsed="false">
      <c r="B26" s="5"/>
      <c r="C26" s="6"/>
      <c r="D26" s="7"/>
      <c r="E26" s="10"/>
      <c r="F26" s="10"/>
      <c r="G26" s="10"/>
      <c r="H26" s="10"/>
      <c r="I26" s="9"/>
    </row>
    <row r="27" customFormat="false" ht="9" hidden="false" customHeight="true" outlineLevel="0" collapsed="false">
      <c r="B27" s="5"/>
      <c r="C27" s="6"/>
      <c r="D27" s="7"/>
      <c r="E27" s="10"/>
      <c r="F27" s="10"/>
      <c r="G27" s="10"/>
      <c r="H27" s="10"/>
      <c r="I27" s="9"/>
    </row>
    <row r="28" customFormat="false" ht="9" hidden="false" customHeight="true" outlineLevel="0" collapsed="false">
      <c r="B28" s="5"/>
      <c r="C28" s="6"/>
      <c r="D28" s="7"/>
      <c r="E28" s="8"/>
      <c r="F28" s="8"/>
      <c r="G28" s="8"/>
      <c r="H28" s="8"/>
      <c r="I28" s="9"/>
    </row>
    <row r="29" customFormat="false" ht="9" hidden="false" customHeight="true" outlineLevel="0" collapsed="false">
      <c r="B29" s="5"/>
      <c r="C29" s="6"/>
      <c r="D29" s="7"/>
      <c r="E29" s="8"/>
      <c r="F29" s="8"/>
      <c r="G29" s="8"/>
      <c r="H29" s="8"/>
      <c r="I29" s="9"/>
    </row>
    <row r="30" customFormat="false" ht="9" hidden="false" customHeight="true" outlineLevel="0" collapsed="false">
      <c r="B30" s="5"/>
      <c r="C30" s="6"/>
      <c r="D30" s="7"/>
      <c r="E30" s="8"/>
      <c r="F30" s="8"/>
      <c r="G30" s="8"/>
      <c r="H30" s="8"/>
      <c r="I30" s="9"/>
    </row>
    <row r="31" customFormat="false" ht="9" hidden="false" customHeight="true" outlineLevel="0" collapsed="false">
      <c r="B31" s="5"/>
      <c r="C31" s="6"/>
      <c r="D31" s="7"/>
      <c r="E31" s="8"/>
      <c r="F31" s="8"/>
      <c r="G31" s="8"/>
      <c r="H31" s="8"/>
      <c r="I31" s="9"/>
    </row>
    <row r="32" customFormat="false" ht="9" hidden="false" customHeight="true" outlineLevel="0" collapsed="false">
      <c r="B32" s="5"/>
      <c r="C32" s="6"/>
      <c r="D32" s="7"/>
      <c r="E32" s="8"/>
      <c r="F32" s="8"/>
      <c r="G32" s="8"/>
      <c r="H32" s="8"/>
      <c r="I32" s="9"/>
    </row>
    <row r="33" customFormat="false" ht="9" hidden="false" customHeight="true" outlineLevel="0" collapsed="false">
      <c r="B33" s="5"/>
      <c r="C33" s="6"/>
      <c r="D33" s="7"/>
      <c r="E33" s="8"/>
      <c r="F33" s="8"/>
      <c r="G33" s="8"/>
      <c r="H33" s="8"/>
      <c r="I33" s="9"/>
    </row>
    <row r="34" customFormat="false" ht="9" hidden="false" customHeight="true" outlineLevel="0" collapsed="false">
      <c r="B34" s="5"/>
      <c r="C34" s="6"/>
      <c r="D34" s="7"/>
      <c r="E34" s="8"/>
      <c r="F34" s="8"/>
      <c r="G34" s="8"/>
      <c r="H34" s="8"/>
      <c r="I34" s="9"/>
    </row>
    <row r="35" customFormat="false" ht="9" hidden="false" customHeight="true" outlineLevel="0" collapsed="false">
      <c r="B35" s="5"/>
      <c r="C35" s="6"/>
      <c r="D35" s="7"/>
      <c r="E35" s="8"/>
      <c r="F35" s="8"/>
      <c r="G35" s="8"/>
      <c r="H35" s="8"/>
      <c r="I35" s="9"/>
    </row>
    <row r="36" customFormat="false" ht="9" hidden="false" customHeight="true" outlineLevel="0" collapsed="false">
      <c r="B36" s="5"/>
      <c r="C36" s="6"/>
      <c r="D36" s="7"/>
      <c r="E36" s="8"/>
      <c r="F36" s="8"/>
      <c r="G36" s="8"/>
      <c r="H36" s="8"/>
      <c r="I36" s="9"/>
    </row>
    <row r="37" customFormat="false" ht="9" hidden="false" customHeight="true" outlineLevel="0" collapsed="false">
      <c r="B37" s="5"/>
      <c r="C37" s="6"/>
      <c r="D37" s="7"/>
      <c r="E37" s="8"/>
      <c r="F37" s="8"/>
      <c r="G37" s="8"/>
      <c r="H37" s="8"/>
      <c r="I37" s="9"/>
    </row>
    <row r="38" customFormat="false" ht="9" hidden="false" customHeight="true" outlineLevel="0" collapsed="false">
      <c r="B38" s="5"/>
      <c r="C38" s="6"/>
      <c r="D38" s="7"/>
      <c r="E38" s="8"/>
      <c r="F38" s="8"/>
      <c r="G38" s="8"/>
      <c r="H38" s="8"/>
      <c r="I38" s="9"/>
    </row>
    <row r="39" customFormat="false" ht="9" hidden="false" customHeight="true" outlineLevel="0" collapsed="false">
      <c r="B39" s="5"/>
      <c r="C39" s="6"/>
      <c r="D39" s="7"/>
      <c r="E39" s="8"/>
      <c r="F39" s="8"/>
      <c r="G39" s="8"/>
      <c r="H39" s="8"/>
      <c r="I39" s="9"/>
    </row>
    <row r="40" customFormat="false" ht="9" hidden="false" customHeight="true" outlineLevel="0" collapsed="false">
      <c r="B40" s="5"/>
      <c r="C40" s="6"/>
      <c r="D40" s="7"/>
      <c r="E40" s="8"/>
      <c r="F40" s="8"/>
      <c r="G40" s="8"/>
      <c r="H40" s="8"/>
      <c r="I40" s="9"/>
    </row>
    <row r="41" customFormat="false" ht="9" hidden="false" customHeight="true" outlineLevel="0" collapsed="false">
      <c r="B41" s="5"/>
      <c r="C41" s="6"/>
      <c r="D41" s="7"/>
      <c r="E41" s="8"/>
      <c r="F41" s="8"/>
      <c r="G41" s="8"/>
      <c r="H41" s="8"/>
      <c r="I41" s="9"/>
    </row>
    <row r="42" customFormat="false" ht="9" hidden="false" customHeight="true" outlineLevel="0" collapsed="false">
      <c r="B42" s="5"/>
      <c r="C42" s="6"/>
      <c r="D42" s="7"/>
      <c r="E42" s="8"/>
      <c r="F42" s="8"/>
      <c r="G42" s="8"/>
      <c r="H42" s="8"/>
      <c r="I42" s="9"/>
    </row>
    <row r="43" customFormat="false" ht="9" hidden="false" customHeight="true" outlineLevel="0" collapsed="false">
      <c r="B43" s="5"/>
      <c r="C43" s="6"/>
      <c r="D43" s="7"/>
      <c r="E43" s="8"/>
      <c r="F43" s="8"/>
      <c r="G43" s="8"/>
      <c r="H43" s="8"/>
      <c r="I43" s="9"/>
    </row>
    <row r="44" customFormat="false" ht="9" hidden="false" customHeight="true" outlineLevel="0" collapsed="false">
      <c r="B44" s="5"/>
      <c r="C44" s="6"/>
      <c r="D44" s="7"/>
      <c r="E44" s="8"/>
      <c r="F44" s="8"/>
      <c r="G44" s="8"/>
      <c r="H44" s="8"/>
      <c r="I44" s="9"/>
    </row>
    <row r="45" customFormat="false" ht="9" hidden="false" customHeight="true" outlineLevel="0" collapsed="false">
      <c r="B45" s="5"/>
      <c r="C45" s="6"/>
      <c r="D45" s="7"/>
      <c r="E45" s="8"/>
      <c r="F45" s="8"/>
      <c r="G45" s="8"/>
      <c r="H45" s="8"/>
      <c r="I45" s="9"/>
    </row>
    <row r="46" customFormat="false" ht="9" hidden="false" customHeight="true" outlineLevel="0" collapsed="false">
      <c r="B46" s="5"/>
      <c r="C46" s="6"/>
      <c r="D46" s="7"/>
      <c r="E46" s="7"/>
      <c r="F46" s="7"/>
      <c r="G46" s="7"/>
      <c r="H46" s="7"/>
      <c r="I46" s="9"/>
    </row>
    <row r="47" customFormat="false" ht="9" hidden="false" customHeight="true" outlineLevel="0" collapsed="false">
      <c r="B47" s="5"/>
      <c r="C47" s="6"/>
      <c r="D47" s="7"/>
      <c r="E47" s="11" t="s">
        <v>0</v>
      </c>
      <c r="F47" s="11"/>
      <c r="G47" s="11"/>
      <c r="H47" s="11"/>
      <c r="I47" s="9"/>
    </row>
    <row r="48" customFormat="false" ht="9" hidden="false" customHeight="true" outlineLevel="0" collapsed="false">
      <c r="B48" s="5"/>
      <c r="C48" s="6"/>
      <c r="D48" s="7"/>
      <c r="E48" s="11"/>
      <c r="F48" s="11"/>
      <c r="G48" s="11"/>
      <c r="H48" s="11"/>
      <c r="I48" s="9"/>
    </row>
    <row r="49" customFormat="false" ht="9" hidden="false" customHeight="true" outlineLevel="0" collapsed="false">
      <c r="B49" s="5"/>
      <c r="C49" s="6"/>
      <c r="D49" s="7"/>
      <c r="E49" s="11"/>
      <c r="F49" s="11"/>
      <c r="G49" s="11"/>
      <c r="H49" s="11"/>
      <c r="I49" s="9"/>
    </row>
    <row r="50" customFormat="false" ht="9" hidden="false" customHeight="true" outlineLevel="0" collapsed="false">
      <c r="B50" s="5"/>
      <c r="C50" s="6"/>
      <c r="D50" s="7"/>
      <c r="E50" s="11"/>
      <c r="F50" s="11"/>
      <c r="G50" s="11"/>
      <c r="H50" s="11"/>
      <c r="I50" s="9"/>
    </row>
    <row r="51" customFormat="false" ht="9" hidden="false" customHeight="true" outlineLevel="0" collapsed="false">
      <c r="B51" s="5"/>
      <c r="C51" s="6"/>
      <c r="D51" s="7"/>
      <c r="E51" s="11"/>
      <c r="F51" s="11"/>
      <c r="G51" s="11"/>
      <c r="H51" s="11"/>
      <c r="I51" s="9"/>
    </row>
    <row r="52" customFormat="false" ht="9" hidden="false" customHeight="true" outlineLevel="0" collapsed="false">
      <c r="B52" s="12" t="s">
        <v>1</v>
      </c>
      <c r="C52" s="12"/>
      <c r="D52" s="7"/>
      <c r="E52" s="11"/>
      <c r="F52" s="11"/>
      <c r="G52" s="11"/>
      <c r="H52" s="11"/>
      <c r="I52" s="9"/>
    </row>
    <row r="53" customFormat="false" ht="9" hidden="false" customHeight="true" outlineLevel="0" collapsed="false">
      <c r="B53" s="12"/>
      <c r="C53" s="12"/>
      <c r="D53" s="7"/>
      <c r="E53" s="11"/>
      <c r="F53" s="11"/>
      <c r="G53" s="11"/>
      <c r="H53" s="11"/>
      <c r="I53" s="9"/>
    </row>
    <row r="54" customFormat="false" ht="9" hidden="false" customHeight="true" outlineLevel="0" collapsed="false">
      <c r="B54" s="12"/>
      <c r="C54" s="12"/>
      <c r="D54" s="7"/>
      <c r="E54" s="11"/>
      <c r="F54" s="11"/>
      <c r="G54" s="11"/>
      <c r="H54" s="11"/>
      <c r="I54" s="9"/>
    </row>
    <row r="55" customFormat="false" ht="9" hidden="false" customHeight="true" outlineLevel="0" collapsed="false">
      <c r="B55" s="12"/>
      <c r="C55" s="12"/>
      <c r="D55" s="7"/>
      <c r="E55" s="11"/>
      <c r="F55" s="11"/>
      <c r="G55" s="11"/>
      <c r="H55" s="11"/>
      <c r="I55" s="9"/>
    </row>
    <row r="56" customFormat="false" ht="9" hidden="false" customHeight="true" outlineLevel="0" collapsed="false">
      <c r="B56" s="12"/>
      <c r="C56" s="12"/>
      <c r="D56" s="7"/>
      <c r="E56" s="11"/>
      <c r="F56" s="11"/>
      <c r="G56" s="11"/>
      <c r="H56" s="11"/>
      <c r="I56" s="9"/>
    </row>
    <row r="57" customFormat="false" ht="9" hidden="false" customHeight="true" outlineLevel="0" collapsed="false">
      <c r="B57" s="12"/>
      <c r="C57" s="12"/>
      <c r="D57" s="7"/>
      <c r="E57" s="11"/>
      <c r="F57" s="11"/>
      <c r="G57" s="11"/>
      <c r="H57" s="11"/>
      <c r="I57" s="9"/>
    </row>
    <row r="58" customFormat="false" ht="9" hidden="false" customHeight="true" outlineLevel="0" collapsed="false">
      <c r="B58" s="12"/>
      <c r="C58" s="12"/>
      <c r="D58" s="7"/>
      <c r="E58" s="11"/>
      <c r="F58" s="11"/>
      <c r="G58" s="11"/>
      <c r="H58" s="11"/>
      <c r="I58" s="9"/>
    </row>
    <row r="59" customFormat="false" ht="9" hidden="false" customHeight="true" outlineLevel="0" collapsed="false">
      <c r="B59" s="12" t="s">
        <v>2</v>
      </c>
      <c r="C59" s="12"/>
      <c r="D59" s="7"/>
      <c r="E59" s="11"/>
      <c r="F59" s="11"/>
      <c r="G59" s="11"/>
      <c r="H59" s="11"/>
      <c r="I59" s="9"/>
    </row>
    <row r="60" customFormat="false" ht="9" hidden="false" customHeight="true" outlineLevel="0" collapsed="false">
      <c r="B60" s="12"/>
      <c r="C60" s="12"/>
      <c r="D60" s="7"/>
      <c r="E60" s="11"/>
      <c r="F60" s="11"/>
      <c r="G60" s="11"/>
      <c r="H60" s="11"/>
      <c r="I60" s="9"/>
    </row>
    <row r="61" customFormat="false" ht="9" hidden="false" customHeight="true" outlineLevel="0" collapsed="false">
      <c r="B61" s="12"/>
      <c r="C61" s="12"/>
      <c r="D61" s="7"/>
      <c r="E61" s="7"/>
      <c r="F61" s="7"/>
      <c r="G61" s="7"/>
      <c r="H61" s="7"/>
      <c r="I61" s="9"/>
    </row>
    <row r="62" customFormat="false" ht="9" hidden="false" customHeight="true" outlineLevel="0" collapsed="false">
      <c r="B62" s="12"/>
      <c r="C62" s="12"/>
      <c r="D62" s="7"/>
      <c r="E62" s="13" t="str">
        <f aca="false">IF(Paramètres!C9&lt;&gt;"",Paramètres!C9,"")</f>
        <v/>
      </c>
      <c r="F62" s="13"/>
      <c r="G62" s="13"/>
      <c r="H62" s="13"/>
      <c r="I62" s="9"/>
    </row>
    <row r="63" customFormat="false" ht="9" hidden="false" customHeight="true" outlineLevel="0" collapsed="false">
      <c r="B63" s="12"/>
      <c r="C63" s="12"/>
      <c r="D63" s="7"/>
      <c r="E63" s="13"/>
      <c r="F63" s="13"/>
      <c r="G63" s="13"/>
      <c r="H63" s="13"/>
      <c r="I63" s="9"/>
    </row>
    <row r="64" customFormat="false" ht="9" hidden="false" customHeight="true" outlineLevel="0" collapsed="false">
      <c r="B64" s="12"/>
      <c r="C64" s="12"/>
      <c r="D64" s="7"/>
      <c r="E64" s="13"/>
      <c r="F64" s="13"/>
      <c r="G64" s="13"/>
      <c r="H64" s="13"/>
      <c r="I64" s="9"/>
    </row>
    <row r="65" customFormat="false" ht="9" hidden="false" customHeight="true" outlineLevel="0" collapsed="false">
      <c r="B65" s="12"/>
      <c r="C65" s="12"/>
      <c r="D65" s="7"/>
      <c r="E65" s="13"/>
      <c r="F65" s="13"/>
      <c r="G65" s="13"/>
      <c r="H65" s="13"/>
      <c r="I65" s="9"/>
    </row>
    <row r="66" customFormat="false" ht="9" hidden="false" customHeight="true" outlineLevel="0" collapsed="false">
      <c r="B66" s="12" t="s">
        <v>3</v>
      </c>
      <c r="C66" s="12"/>
      <c r="D66" s="7"/>
      <c r="E66" s="14" t="str">
        <f aca="false">IF(Paramètres!C11&lt;&gt;"",Paramètres!C11,"")</f>
        <v>Lot n°10 : TRAITEMENT DE FACADE / ITE</v>
      </c>
      <c r="F66" s="14"/>
      <c r="G66" s="14"/>
      <c r="H66" s="14"/>
      <c r="I66" s="9"/>
    </row>
    <row r="67" customFormat="false" ht="9" hidden="false" customHeight="true" outlineLevel="0" collapsed="false">
      <c r="B67" s="12"/>
      <c r="C67" s="12"/>
      <c r="D67" s="7"/>
      <c r="E67" s="14"/>
      <c r="F67" s="14"/>
      <c r="G67" s="14"/>
      <c r="H67" s="14"/>
      <c r="I67" s="9"/>
    </row>
    <row r="68" customFormat="false" ht="9" hidden="false" customHeight="true" outlineLevel="0" collapsed="false">
      <c r="B68" s="12"/>
      <c r="C68" s="12"/>
      <c r="D68" s="7"/>
      <c r="E68" s="14"/>
      <c r="F68" s="14"/>
      <c r="G68" s="14"/>
      <c r="H68" s="14"/>
      <c r="I68" s="9"/>
    </row>
    <row r="69" customFormat="false" ht="9" hidden="false" customHeight="true" outlineLevel="0" collapsed="false">
      <c r="B69" s="12"/>
      <c r="C69" s="12"/>
      <c r="D69" s="7"/>
      <c r="E69" s="14"/>
      <c r="F69" s="14"/>
      <c r="G69" s="14"/>
      <c r="H69" s="14"/>
      <c r="I69" s="9"/>
    </row>
    <row r="70" customFormat="false" ht="9" hidden="false" customHeight="true" outlineLevel="0" collapsed="false">
      <c r="B70" s="12"/>
      <c r="C70" s="12"/>
      <c r="D70" s="7"/>
      <c r="E70" s="14"/>
      <c r="F70" s="14"/>
      <c r="G70" s="14"/>
      <c r="H70" s="14"/>
      <c r="I70" s="9"/>
    </row>
    <row r="71" customFormat="false" ht="9" hidden="false" customHeight="true" outlineLevel="0" collapsed="false">
      <c r="B71" s="12"/>
      <c r="C71" s="12"/>
      <c r="D71" s="7"/>
      <c r="E71" s="15" t="str">
        <f aca="false">IF(Paramètres!C3&lt;&gt;"",Paramètres!C3,"")</f>
        <v>DPGF</v>
      </c>
      <c r="F71" s="15"/>
      <c r="G71" s="15"/>
      <c r="H71" s="15"/>
      <c r="I71" s="9"/>
    </row>
    <row r="72" customFormat="false" ht="9" hidden="false" customHeight="true" outlineLevel="0" collapsed="false">
      <c r="B72" s="12"/>
      <c r="C72" s="12"/>
      <c r="D72" s="7"/>
      <c r="E72" s="15"/>
      <c r="F72" s="15"/>
      <c r="G72" s="15"/>
      <c r="H72" s="15"/>
      <c r="I72" s="9"/>
    </row>
    <row r="73" customFormat="false" ht="9" hidden="false" customHeight="true" outlineLevel="0" collapsed="false">
      <c r="B73" s="12" t="s">
        <v>4</v>
      </c>
      <c r="C73" s="12"/>
      <c r="D73" s="7"/>
      <c r="E73" s="15"/>
      <c r="F73" s="15"/>
      <c r="G73" s="15"/>
      <c r="H73" s="15"/>
      <c r="I73" s="9"/>
    </row>
    <row r="74" customFormat="false" ht="9" hidden="false" customHeight="true" outlineLevel="0" collapsed="false">
      <c r="B74" s="12"/>
      <c r="C74" s="12"/>
      <c r="D74" s="7"/>
      <c r="E74" s="15"/>
      <c r="F74" s="15"/>
      <c r="G74" s="15"/>
      <c r="H74" s="15"/>
      <c r="I74" s="9"/>
    </row>
    <row r="75" customFormat="false" ht="9" hidden="false" customHeight="true" outlineLevel="0" collapsed="false">
      <c r="B75" s="12"/>
      <c r="C75" s="12"/>
      <c r="D75" s="7"/>
      <c r="E75" s="15"/>
      <c r="F75" s="15"/>
      <c r="G75" s="15"/>
      <c r="H75" s="15"/>
      <c r="I75" s="9"/>
    </row>
    <row r="76" customFormat="false" ht="9" hidden="false" customHeight="true" outlineLevel="0" collapsed="false">
      <c r="B76" s="12"/>
      <c r="C76" s="12"/>
      <c r="D76" s="7"/>
      <c r="E76" s="15"/>
      <c r="F76" s="15"/>
      <c r="G76" s="15"/>
      <c r="H76" s="15"/>
      <c r="I76" s="9"/>
    </row>
    <row r="77" customFormat="false" ht="9" hidden="false" customHeight="true" outlineLevel="0" collapsed="false">
      <c r="B77" s="12"/>
      <c r="C77" s="12"/>
      <c r="D77" s="7"/>
      <c r="E77" s="15"/>
      <c r="F77" s="15"/>
      <c r="G77" s="15"/>
      <c r="H77" s="15"/>
      <c r="I77" s="9"/>
    </row>
    <row r="78" customFormat="false" ht="9" hidden="false" customHeight="true" outlineLevel="0" collapsed="false">
      <c r="B78" s="12"/>
      <c r="C78" s="12"/>
      <c r="D78" s="7"/>
      <c r="E78" s="7"/>
      <c r="F78" s="7"/>
      <c r="G78" s="7"/>
      <c r="H78" s="7"/>
      <c r="I78" s="9"/>
    </row>
    <row r="79" customFormat="false" ht="9" hidden="false" customHeight="true" outlineLevel="0" collapsed="false">
      <c r="B79" s="12"/>
      <c r="C79" s="12"/>
      <c r="D79" s="7"/>
      <c r="E79" s="7"/>
      <c r="F79" s="16" t="s">
        <v>5</v>
      </c>
      <c r="G79" s="16" t="str">
        <f aca="false">IF(Paramètres!C7&lt;&gt;"",Paramètres!C7,"")</f>
        <v>23-40</v>
      </c>
      <c r="H79" s="7"/>
      <c r="I79" s="9"/>
    </row>
    <row r="80" customFormat="false" ht="9" hidden="false" customHeight="true" outlineLevel="0" collapsed="false">
      <c r="B80" s="12" t="s">
        <v>6</v>
      </c>
      <c r="C80" s="12"/>
      <c r="D80" s="7"/>
      <c r="E80" s="7"/>
      <c r="F80" s="16"/>
      <c r="G80" s="16"/>
      <c r="H80" s="7"/>
      <c r="I80" s="9"/>
    </row>
    <row r="81" customFormat="false" ht="9" hidden="false" customHeight="true" outlineLevel="0" collapsed="false">
      <c r="B81" s="12"/>
      <c r="C81" s="12"/>
      <c r="D81" s="7"/>
      <c r="E81" s="7"/>
      <c r="F81" s="16" t="s">
        <v>7</v>
      </c>
      <c r="G81" s="16" t="str">
        <f aca="false">IF(Paramètres!C13&lt;&gt;"",Paramètres!C13,"")</f>
        <v>05/05/2025</v>
      </c>
      <c r="H81" s="7"/>
      <c r="I81" s="9"/>
    </row>
    <row r="82" customFormat="false" ht="9" hidden="false" customHeight="true" outlineLevel="0" collapsed="false">
      <c r="B82" s="12"/>
      <c r="C82" s="12"/>
      <c r="D82" s="7"/>
      <c r="E82" s="7"/>
      <c r="F82" s="16"/>
      <c r="G82" s="16"/>
      <c r="H82" s="7"/>
      <c r="I82" s="9"/>
    </row>
    <row r="83" customFormat="false" ht="9" hidden="false" customHeight="true" outlineLevel="0" collapsed="false">
      <c r="B83" s="12"/>
      <c r="C83" s="12"/>
      <c r="D83" s="7"/>
      <c r="E83" s="7"/>
      <c r="F83" s="16" t="s">
        <v>8</v>
      </c>
      <c r="G83" s="16" t="str">
        <f aca="false">IF(Paramètres!C15&lt;&gt;"",Paramètres!C15,"")</f>
        <v>PRO</v>
      </c>
      <c r="H83" s="7"/>
      <c r="I83" s="9"/>
    </row>
    <row r="84" customFormat="false" ht="9" hidden="false" customHeight="true" outlineLevel="0" collapsed="false">
      <c r="B84" s="12"/>
      <c r="C84" s="12"/>
      <c r="D84" s="7"/>
      <c r="E84" s="7"/>
      <c r="F84" s="16"/>
      <c r="G84" s="16"/>
      <c r="H84" s="7"/>
      <c r="I84" s="9"/>
    </row>
    <row r="85" customFormat="false" ht="9" hidden="false" customHeight="true" outlineLevel="0" collapsed="false">
      <c r="B85" s="12"/>
      <c r="C85" s="12"/>
      <c r="D85" s="7"/>
      <c r="E85" s="7"/>
      <c r="F85" s="16" t="s">
        <v>9</v>
      </c>
      <c r="G85" s="16" t="str">
        <f aca="false">IF(Paramètres!C17&lt;&gt;"",Paramètres!C17,"")</f>
        <v>Plan archi 14/01/25</v>
      </c>
      <c r="H85" s="7"/>
      <c r="I85" s="9"/>
    </row>
    <row r="86" customFormat="false" ht="9" hidden="false" customHeight="true" outlineLevel="0" collapsed="false">
      <c r="B86" s="12"/>
      <c r="C86" s="12"/>
      <c r="D86" s="7"/>
      <c r="E86" s="7"/>
      <c r="F86" s="16"/>
      <c r="G86" s="16"/>
      <c r="H86" s="7"/>
      <c r="I86" s="9"/>
    </row>
    <row r="87" customFormat="false" ht="9" hidden="false" customHeight="true" outlineLevel="0" collapsed="false">
      <c r="B87" s="17"/>
      <c r="C87" s="18"/>
      <c r="D87" s="19"/>
      <c r="E87" s="19"/>
      <c r="F87" s="19"/>
      <c r="G87" s="19"/>
      <c r="H87" s="19"/>
      <c r="I87" s="20"/>
    </row>
  </sheetData>
  <sheetProtection sheet="true" password="e95e" objects="true" selectLockedCells="true"/>
  <mergeCells count="21">
    <mergeCell ref="E2:H10"/>
    <mergeCell ref="E11:H19"/>
    <mergeCell ref="E20:H27"/>
    <mergeCell ref="E28:H45"/>
    <mergeCell ref="E47:H60"/>
    <mergeCell ref="B52:C58"/>
    <mergeCell ref="B59:C65"/>
    <mergeCell ref="E62:H65"/>
    <mergeCell ref="B66:C72"/>
    <mergeCell ref="E66:H70"/>
    <mergeCell ref="E71:H77"/>
    <mergeCell ref="B73:C79"/>
    <mergeCell ref="F79:F80"/>
    <mergeCell ref="G79:G80"/>
    <mergeCell ref="B80:C86"/>
    <mergeCell ref="F81:F82"/>
    <mergeCell ref="G81:G82"/>
    <mergeCell ref="F83:F84"/>
    <mergeCell ref="G83:G84"/>
    <mergeCell ref="F85:F86"/>
    <mergeCell ref="G85:G86"/>
  </mergeCells>
  <printOptions headings="false" gridLines="false" gridLinesSet="true" horizontalCentered="true" verticalCentered="true"/>
  <pageMargins left="0.236111111111111" right="0.236111111111111" top="0.354166666666667" bottom="0.472222222222222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R104857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3" topLeftCell="A4" activePane="bottomLeft" state="frozen"/>
      <selection pane="topLeft" activeCell="A1" activeCellId="0" sqref="A1"/>
      <selection pane="bottomLeft" activeCell="B4" activeCellId="0" sqref="B4"/>
    </sheetView>
  </sheetViews>
  <sheetFormatPr defaultColWidth="8.94140625" defaultRowHeight="14.25" zeroHeight="false" outlineLevelRow="0" outlineLevelCol="0"/>
  <cols>
    <col collapsed="false" customWidth="true" hidden="true" outlineLevel="0" max="1" min="1" style="0" width="11.52"/>
    <col collapsed="false" customWidth="true" hidden="false" outlineLevel="0" max="2" min="2" style="0" width="3.64"/>
    <col collapsed="false" customWidth="true" hidden="true" outlineLevel="0" max="3" min="3" style="0" width="11.52"/>
    <col collapsed="false" customWidth="true" hidden="false" outlineLevel="0" max="4" min="4" style="0" width="28.57"/>
    <col collapsed="false" customWidth="true" hidden="false" outlineLevel="0" max="9" min="5" style="0" width="8.11"/>
    <col collapsed="false" customWidth="true" hidden="false" outlineLevel="0" max="11" min="10" style="0" width="12.56"/>
    <col collapsed="false" customWidth="true" hidden="true" outlineLevel="0" max="18" min="12" style="0" width="11.52"/>
    <col collapsed="false" customWidth="true" hidden="false" outlineLevel="0" max="69" min="19" style="0" width="10.65"/>
  </cols>
  <sheetData>
    <row r="1" customFormat="false" ht="20.25" hidden="true" customHeight="false" outlineLevel="0" collapsed="false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L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  <c r="R1" s="7" t="s">
        <v>26</v>
      </c>
    </row>
    <row r="3" customFormat="false" ht="20.25" hidden="false" customHeight="true" outlineLevel="0" collapsed="false">
      <c r="A3" s="7" t="s">
        <v>27</v>
      </c>
      <c r="B3" s="21" t="s">
        <v>28</v>
      </c>
      <c r="C3" s="21" t="s">
        <v>29</v>
      </c>
      <c r="D3" s="21" t="s">
        <v>30</v>
      </c>
      <c r="E3" s="21"/>
      <c r="F3" s="21"/>
      <c r="G3" s="21" t="s">
        <v>16</v>
      </c>
      <c r="H3" s="21" t="s">
        <v>31</v>
      </c>
      <c r="I3" s="21" t="s">
        <v>32</v>
      </c>
      <c r="J3" s="21" t="s">
        <v>33</v>
      </c>
      <c r="K3" s="21" t="s">
        <v>34</v>
      </c>
      <c r="L3" s="21" t="s">
        <v>35</v>
      </c>
      <c r="M3" s="21" t="s">
        <v>36</v>
      </c>
      <c r="N3" s="21" t="s">
        <v>37</v>
      </c>
      <c r="O3" s="21" t="s">
        <v>38</v>
      </c>
      <c r="P3" s="21" t="s">
        <v>39</v>
      </c>
      <c r="Q3" s="21" t="s">
        <v>40</v>
      </c>
      <c r="R3" s="21" t="s">
        <v>41</v>
      </c>
    </row>
    <row r="4" customFormat="false" ht="52.2" hidden="false" customHeight="true" outlineLevel="0" collapsed="false">
      <c r="A4" s="7"/>
      <c r="B4" s="22" t="s">
        <v>42</v>
      </c>
      <c r="C4" s="22"/>
      <c r="D4" s="22"/>
      <c r="E4" s="22"/>
      <c r="F4" s="22"/>
      <c r="G4" s="22"/>
      <c r="H4" s="22"/>
      <c r="I4" s="22"/>
      <c r="J4" s="22"/>
      <c r="K4" s="22"/>
      <c r="L4" s="21"/>
      <c r="M4" s="21"/>
      <c r="N4" s="21"/>
      <c r="O4" s="21"/>
      <c r="P4" s="21"/>
      <c r="Q4" s="21"/>
      <c r="R4" s="21"/>
    </row>
    <row r="5" customFormat="false" ht="30.75" hidden="false" customHeight="true" outlineLevel="0" collapsed="false">
      <c r="A5" s="7" t="n">
        <v>2</v>
      </c>
      <c r="B5" s="23"/>
      <c r="C5" s="23"/>
      <c r="D5" s="24" t="s">
        <v>43</v>
      </c>
      <c r="E5" s="24"/>
      <c r="F5" s="24"/>
      <c r="G5" s="24"/>
      <c r="H5" s="24"/>
      <c r="I5" s="24"/>
      <c r="J5" s="24"/>
      <c r="K5" s="25"/>
      <c r="L5" s="7"/>
    </row>
    <row r="6" customFormat="false" ht="14.25" hidden="true" customHeight="false" outlineLevel="0" collapsed="false">
      <c r="A6" s="7" t="n">
        <v>3</v>
      </c>
    </row>
    <row r="7" customFormat="false" ht="14.25" hidden="true" customHeight="false" outlineLevel="0" collapsed="false">
      <c r="A7" s="7" t="s">
        <v>44</v>
      </c>
    </row>
    <row r="8" customFormat="false" ht="14.25" hidden="true" customHeight="false" outlineLevel="0" collapsed="false">
      <c r="A8" s="7" t="n">
        <v>3</v>
      </c>
    </row>
    <row r="9" customFormat="false" ht="14.25" hidden="true" customHeight="false" outlineLevel="0" collapsed="false">
      <c r="A9" s="7" t="s">
        <v>44</v>
      </c>
    </row>
    <row r="10" customFormat="false" ht="15" hidden="false" customHeight="true" outlineLevel="0" collapsed="false">
      <c r="A10" s="7" t="n">
        <v>3</v>
      </c>
      <c r="B10" s="26" t="n">
        <v>3</v>
      </c>
      <c r="C10" s="26"/>
      <c r="D10" s="27" t="s">
        <v>45</v>
      </c>
      <c r="E10" s="27"/>
      <c r="F10" s="27"/>
      <c r="G10" s="28"/>
      <c r="H10" s="28"/>
      <c r="I10" s="28"/>
      <c r="J10" s="28"/>
      <c r="K10" s="29"/>
      <c r="L10" s="7"/>
    </row>
    <row r="11" customFormat="false" ht="14.25" hidden="false" customHeight="true" outlineLevel="0" collapsed="false">
      <c r="A11" s="7" t="n">
        <v>4</v>
      </c>
      <c r="B11" s="26" t="s">
        <v>46</v>
      </c>
      <c r="C11" s="26"/>
      <c r="D11" s="30" t="s">
        <v>47</v>
      </c>
      <c r="E11" s="30"/>
      <c r="F11" s="30"/>
      <c r="G11" s="31"/>
      <c r="H11" s="31"/>
      <c r="I11" s="31"/>
      <c r="J11" s="31"/>
      <c r="K11" s="32"/>
      <c r="L11" s="7"/>
    </row>
    <row r="12" customFormat="false" ht="14.25" hidden="false" customHeight="true" outlineLevel="0" collapsed="false">
      <c r="A12" s="7" t="n">
        <v>9</v>
      </c>
      <c r="B12" s="33" t="s">
        <v>48</v>
      </c>
      <c r="C12" s="33"/>
      <c r="D12" s="34" t="s">
        <v>49</v>
      </c>
      <c r="E12" s="34"/>
      <c r="F12" s="34"/>
      <c r="G12" s="35" t="s">
        <v>50</v>
      </c>
      <c r="H12" s="36" t="n">
        <v>465</v>
      </c>
      <c r="I12" s="37"/>
      <c r="J12" s="38"/>
      <c r="K12" s="39" t="n">
        <f aca="false">IF(AND(H12= "",I12= ""), 0, ROUND(ROUND(J12, 2) * ROUND(IF(I12="",H12,I12),  2), 2))</f>
        <v>0</v>
      </c>
      <c r="L12" s="7"/>
      <c r="N12" s="40" t="n">
        <v>0.2</v>
      </c>
      <c r="R12" s="7" t="n">
        <v>1414</v>
      </c>
    </row>
    <row r="13" customFormat="false" ht="14.25" hidden="true" customHeight="false" outlineLevel="0" collapsed="false">
      <c r="A13" s="7" t="s">
        <v>51</v>
      </c>
    </row>
    <row r="14" customFormat="false" ht="14.25" hidden="true" customHeight="false" outlineLevel="0" collapsed="false">
      <c r="A14" s="7" t="s">
        <v>51</v>
      </c>
    </row>
    <row r="15" customFormat="false" ht="14.25" hidden="true" customHeight="false" outlineLevel="0" collapsed="false">
      <c r="A15" s="7" t="s">
        <v>51</v>
      </c>
    </row>
    <row r="16" customFormat="false" ht="14.25" hidden="true" customHeight="false" outlineLevel="0" collapsed="false">
      <c r="A16" s="7" t="s">
        <v>52</v>
      </c>
    </row>
    <row r="17" customFormat="false" ht="14.25" hidden="true" customHeight="false" outlineLevel="0" collapsed="false">
      <c r="A17" s="7" t="s">
        <v>51</v>
      </c>
    </row>
    <row r="18" customFormat="false" ht="14.25" hidden="true" customHeight="false" outlineLevel="0" collapsed="false">
      <c r="A18" s="7" t="s">
        <v>53</v>
      </c>
    </row>
    <row r="19" customFormat="false" ht="14.25" hidden="true" customHeight="false" outlineLevel="0" collapsed="false">
      <c r="A19" s="7" t="s">
        <v>54</v>
      </c>
    </row>
    <row r="20" customFormat="false" ht="14.25" hidden="false" customHeight="true" outlineLevel="0" collapsed="false">
      <c r="A20" s="7" t="n">
        <v>4</v>
      </c>
      <c r="B20" s="26" t="s">
        <v>55</v>
      </c>
      <c r="C20" s="26"/>
      <c r="D20" s="30" t="s">
        <v>56</v>
      </c>
      <c r="E20" s="30"/>
      <c r="F20" s="30"/>
      <c r="G20" s="31"/>
      <c r="H20" s="31"/>
      <c r="I20" s="31"/>
      <c r="J20" s="31"/>
      <c r="K20" s="32"/>
      <c r="L20" s="7"/>
    </row>
    <row r="21" customFormat="false" ht="30" hidden="false" customHeight="true" outlineLevel="0" collapsed="false">
      <c r="A21" s="7" t="n">
        <v>9</v>
      </c>
      <c r="B21" s="33" t="s">
        <v>57</v>
      </c>
      <c r="C21" s="33"/>
      <c r="D21" s="34" t="s">
        <v>58</v>
      </c>
      <c r="E21" s="34"/>
      <c r="F21" s="34"/>
      <c r="G21" s="35" t="s">
        <v>50</v>
      </c>
      <c r="H21" s="36" t="n">
        <v>381.4</v>
      </c>
      <c r="I21" s="37"/>
      <c r="J21" s="38"/>
      <c r="K21" s="39" t="n">
        <f aca="false">IF(AND(H21= "",I21= ""), 0, ROUND(ROUND(J21, 2) * ROUND(IF(I21="",H21,I21),  2), 2))</f>
        <v>0</v>
      </c>
      <c r="L21" s="7"/>
      <c r="N21" s="40" t="n">
        <v>0.2</v>
      </c>
      <c r="R21" s="7" t="n">
        <v>1414</v>
      </c>
    </row>
    <row r="22" customFormat="false" ht="14.25" hidden="true" customHeight="false" outlineLevel="0" collapsed="false">
      <c r="A22" s="7" t="s">
        <v>51</v>
      </c>
    </row>
    <row r="23" customFormat="false" ht="14.25" hidden="true" customHeight="false" outlineLevel="0" collapsed="false">
      <c r="A23" s="7" t="s">
        <v>51</v>
      </c>
    </row>
    <row r="24" customFormat="false" ht="14.25" hidden="true" customHeight="false" outlineLevel="0" collapsed="false">
      <c r="A24" s="7" t="s">
        <v>52</v>
      </c>
    </row>
    <row r="25" customFormat="false" ht="14.25" hidden="true" customHeight="false" outlineLevel="0" collapsed="false">
      <c r="A25" s="7" t="s">
        <v>59</v>
      </c>
    </row>
    <row r="26" customFormat="false" ht="14.25" hidden="true" customHeight="false" outlineLevel="0" collapsed="false">
      <c r="A26" s="7" t="s">
        <v>51</v>
      </c>
    </row>
    <row r="27" customFormat="false" ht="14.25" hidden="true" customHeight="false" outlineLevel="0" collapsed="false">
      <c r="A27" s="7" t="s">
        <v>53</v>
      </c>
    </row>
    <row r="28" customFormat="false" ht="20.25" hidden="false" customHeight="true" outlineLevel="0" collapsed="false">
      <c r="A28" s="7" t="n">
        <v>9</v>
      </c>
      <c r="B28" s="33" t="s">
        <v>60</v>
      </c>
      <c r="C28" s="33"/>
      <c r="D28" s="34" t="s">
        <v>61</v>
      </c>
      <c r="E28" s="34"/>
      <c r="F28" s="34"/>
      <c r="G28" s="35" t="s">
        <v>62</v>
      </c>
      <c r="H28" s="36" t="n">
        <v>148</v>
      </c>
      <c r="I28" s="37"/>
      <c r="J28" s="38"/>
      <c r="K28" s="39" t="n">
        <f aca="false">IF(AND(H28= "",I28= ""), 0, ROUND(ROUND(J28, 2) * ROUND(IF(I28="",H28,I28),  2), 2))</f>
        <v>0</v>
      </c>
      <c r="L28" s="7"/>
      <c r="N28" s="40" t="n">
        <v>0.2</v>
      </c>
      <c r="R28" s="7" t="n">
        <v>1414</v>
      </c>
    </row>
    <row r="29" customFormat="false" ht="14.25" hidden="true" customHeight="false" outlineLevel="0" collapsed="false">
      <c r="A29" s="7" t="s">
        <v>51</v>
      </c>
    </row>
    <row r="30" customFormat="false" ht="14.25" hidden="true" customHeight="false" outlineLevel="0" collapsed="false">
      <c r="A30" s="7" t="s">
        <v>51</v>
      </c>
    </row>
    <row r="31" customFormat="false" ht="14.25" hidden="true" customHeight="false" outlineLevel="0" collapsed="false">
      <c r="A31" s="7" t="s">
        <v>51</v>
      </c>
    </row>
    <row r="32" customFormat="false" ht="14.25" hidden="true" customHeight="false" outlineLevel="0" collapsed="false">
      <c r="A32" s="7" t="s">
        <v>52</v>
      </c>
    </row>
    <row r="33" customFormat="false" ht="14.25" hidden="true" customHeight="false" outlineLevel="0" collapsed="false">
      <c r="A33" s="7" t="s">
        <v>51</v>
      </c>
    </row>
    <row r="34" customFormat="false" ht="14.25" hidden="true" customHeight="false" outlineLevel="0" collapsed="false">
      <c r="A34" s="7" t="s">
        <v>53</v>
      </c>
    </row>
    <row r="35" customFormat="false" ht="20.25" hidden="false" customHeight="true" outlineLevel="0" collapsed="false">
      <c r="A35" s="7" t="n">
        <v>9</v>
      </c>
      <c r="B35" s="33" t="s">
        <v>63</v>
      </c>
      <c r="C35" s="33"/>
      <c r="D35" s="34" t="s">
        <v>64</v>
      </c>
      <c r="E35" s="34"/>
      <c r="F35" s="34"/>
      <c r="G35" s="35" t="s">
        <v>62</v>
      </c>
      <c r="H35" s="36" t="n">
        <v>183</v>
      </c>
      <c r="I35" s="37"/>
      <c r="J35" s="38"/>
      <c r="K35" s="39" t="n">
        <f aca="false">IF(AND(H35= "",I35= ""), 0, ROUND(ROUND(J35, 2) * ROUND(IF(I35="",H35,I35),  2), 2))</f>
        <v>0</v>
      </c>
      <c r="L35" s="7"/>
      <c r="N35" s="40" t="n">
        <v>0.2</v>
      </c>
      <c r="R35" s="7" t="n">
        <v>1414</v>
      </c>
    </row>
    <row r="36" customFormat="false" ht="14.25" hidden="true" customHeight="false" outlineLevel="0" collapsed="false">
      <c r="A36" s="7" t="s">
        <v>51</v>
      </c>
    </row>
    <row r="37" customFormat="false" ht="14.25" hidden="true" customHeight="false" outlineLevel="0" collapsed="false">
      <c r="A37" s="7" t="s">
        <v>51</v>
      </c>
    </row>
    <row r="38" customFormat="false" ht="14.25" hidden="true" customHeight="false" outlineLevel="0" collapsed="false">
      <c r="A38" s="7" t="s">
        <v>51</v>
      </c>
    </row>
    <row r="39" customFormat="false" ht="14.25" hidden="true" customHeight="false" outlineLevel="0" collapsed="false">
      <c r="A39" s="7" t="s">
        <v>52</v>
      </c>
    </row>
    <row r="40" customFormat="false" ht="14.25" hidden="true" customHeight="false" outlineLevel="0" collapsed="false">
      <c r="A40" s="7" t="s">
        <v>51</v>
      </c>
    </row>
    <row r="41" customFormat="false" ht="14.25" hidden="true" customHeight="false" outlineLevel="0" collapsed="false">
      <c r="A41" s="7" t="s">
        <v>53</v>
      </c>
    </row>
    <row r="42" customFormat="false" ht="14.25" hidden="true" customHeight="false" outlineLevel="0" collapsed="false">
      <c r="A42" s="7" t="s">
        <v>54</v>
      </c>
    </row>
    <row r="43" customFormat="false" ht="14.25" hidden="false" customHeight="true" outlineLevel="0" collapsed="false">
      <c r="A43" s="7" t="n">
        <v>4</v>
      </c>
      <c r="B43" s="26" t="s">
        <v>65</v>
      </c>
      <c r="C43" s="26"/>
      <c r="D43" s="30" t="s">
        <v>66</v>
      </c>
      <c r="E43" s="30"/>
      <c r="F43" s="30"/>
      <c r="G43" s="31"/>
      <c r="H43" s="31"/>
      <c r="I43" s="31"/>
      <c r="J43" s="31"/>
      <c r="K43" s="32"/>
      <c r="L43" s="7"/>
    </row>
    <row r="44" customFormat="false" ht="20.25" hidden="false" customHeight="true" outlineLevel="0" collapsed="false">
      <c r="A44" s="7" t="n">
        <v>9</v>
      </c>
      <c r="B44" s="33" t="s">
        <v>67</v>
      </c>
      <c r="C44" s="33"/>
      <c r="D44" s="34" t="s">
        <v>68</v>
      </c>
      <c r="E44" s="34"/>
      <c r="F44" s="34"/>
      <c r="G44" s="35" t="s">
        <v>62</v>
      </c>
      <c r="H44" s="36" t="n">
        <v>38</v>
      </c>
      <c r="I44" s="37"/>
      <c r="J44" s="38"/>
      <c r="K44" s="39" t="n">
        <f aca="false">IF(AND(H44= "",I44= ""), 0, ROUND(ROUND(J44, 2) * ROUND(IF(I44="",H44,I44),  2), 2))</f>
        <v>0</v>
      </c>
      <c r="L44" s="7"/>
      <c r="N44" s="40" t="n">
        <v>0.2</v>
      </c>
      <c r="R44" s="7" t="n">
        <v>1414</v>
      </c>
    </row>
    <row r="45" customFormat="false" ht="14.25" hidden="true" customHeight="false" outlineLevel="0" collapsed="false">
      <c r="A45" s="7" t="s">
        <v>51</v>
      </c>
    </row>
    <row r="46" customFormat="false" ht="14.25" hidden="true" customHeight="false" outlineLevel="0" collapsed="false">
      <c r="A46" s="7" t="s">
        <v>51</v>
      </c>
    </row>
    <row r="47" customFormat="false" ht="14.25" hidden="true" customHeight="false" outlineLevel="0" collapsed="false">
      <c r="A47" s="7" t="s">
        <v>51</v>
      </c>
    </row>
    <row r="48" customFormat="false" ht="14.25" hidden="true" customHeight="false" outlineLevel="0" collapsed="false">
      <c r="A48" s="7" t="s">
        <v>52</v>
      </c>
    </row>
    <row r="49" customFormat="false" ht="14.25" hidden="true" customHeight="false" outlineLevel="0" collapsed="false">
      <c r="A49" s="7" t="s">
        <v>51</v>
      </c>
    </row>
    <row r="50" customFormat="false" ht="14.25" hidden="true" customHeight="false" outlineLevel="0" collapsed="false">
      <c r="A50" s="7" t="s">
        <v>53</v>
      </c>
    </row>
    <row r="51" customFormat="false" ht="14.25" hidden="false" customHeight="true" outlineLevel="0" collapsed="false">
      <c r="A51" s="7" t="n">
        <v>9</v>
      </c>
      <c r="B51" s="33" t="s">
        <v>69</v>
      </c>
      <c r="C51" s="33"/>
      <c r="D51" s="34" t="s">
        <v>70</v>
      </c>
      <c r="E51" s="34"/>
      <c r="F51" s="34"/>
      <c r="G51" s="35" t="s">
        <v>62</v>
      </c>
      <c r="H51" s="36" t="n">
        <v>6</v>
      </c>
      <c r="I51" s="37"/>
      <c r="J51" s="38"/>
      <c r="K51" s="39" t="n">
        <f aca="false">IF(AND(H51= "",I51= ""), 0, ROUND(ROUND(J51, 2) * ROUND(IF(I51="",H51,I51),  2), 2))</f>
        <v>0</v>
      </c>
      <c r="L51" s="7"/>
      <c r="N51" s="40" t="n">
        <v>0.2</v>
      </c>
      <c r="R51" s="7" t="n">
        <v>1414</v>
      </c>
    </row>
    <row r="52" customFormat="false" ht="14.25" hidden="true" customHeight="false" outlineLevel="0" collapsed="false">
      <c r="A52" s="7" t="s">
        <v>51</v>
      </c>
    </row>
    <row r="53" customFormat="false" ht="14.25" hidden="true" customHeight="false" outlineLevel="0" collapsed="false">
      <c r="A53" s="7" t="s">
        <v>51</v>
      </c>
    </row>
    <row r="54" customFormat="false" ht="14.25" hidden="true" customHeight="false" outlineLevel="0" collapsed="false">
      <c r="A54" s="7" t="s">
        <v>51</v>
      </c>
    </row>
    <row r="55" customFormat="false" ht="14.25" hidden="true" customHeight="false" outlineLevel="0" collapsed="false">
      <c r="A55" s="7" t="s">
        <v>52</v>
      </c>
    </row>
    <row r="56" customFormat="false" ht="14.25" hidden="true" customHeight="false" outlineLevel="0" collapsed="false">
      <c r="A56" s="7" t="s">
        <v>51</v>
      </c>
    </row>
    <row r="57" customFormat="false" ht="14.25" hidden="true" customHeight="false" outlineLevel="0" collapsed="false">
      <c r="A57" s="7" t="s">
        <v>53</v>
      </c>
    </row>
    <row r="58" customFormat="false" ht="14.25" hidden="true" customHeight="false" outlineLevel="0" collapsed="false">
      <c r="A58" s="7" t="s">
        <v>54</v>
      </c>
    </row>
    <row r="59" customFormat="false" ht="14.25" hidden="false" customHeight="false" outlineLevel="0" collapsed="false">
      <c r="A59" s="7" t="s">
        <v>44</v>
      </c>
      <c r="B59" s="41"/>
      <c r="C59" s="41"/>
      <c r="D59" s="42"/>
      <c r="E59" s="42"/>
      <c r="F59" s="42"/>
      <c r="K59" s="41"/>
    </row>
    <row r="60" customFormat="false" ht="14.25" hidden="false" customHeight="true" outlineLevel="0" collapsed="false">
      <c r="B60" s="41"/>
      <c r="C60" s="41"/>
      <c r="D60" s="43" t="s">
        <v>45</v>
      </c>
      <c r="E60" s="43"/>
      <c r="F60" s="43"/>
      <c r="G60" s="44"/>
      <c r="H60" s="44"/>
      <c r="I60" s="44"/>
      <c r="J60" s="44"/>
      <c r="K60" s="44"/>
    </row>
    <row r="61" customFormat="false" ht="14.25" hidden="false" customHeight="false" outlineLevel="0" collapsed="false">
      <c r="B61" s="41"/>
      <c r="C61" s="41"/>
      <c r="D61" s="45"/>
      <c r="E61" s="45"/>
      <c r="F61" s="45"/>
      <c r="G61" s="9"/>
      <c r="H61" s="9"/>
      <c r="I61" s="9"/>
      <c r="J61" s="9"/>
      <c r="K61" s="9"/>
    </row>
    <row r="62" customFormat="false" ht="14.25" hidden="false" customHeight="true" outlineLevel="0" collapsed="false">
      <c r="B62" s="41"/>
      <c r="C62" s="41"/>
      <c r="D62" s="46" t="s">
        <v>71</v>
      </c>
      <c r="E62" s="46"/>
      <c r="F62" s="46"/>
      <c r="G62" s="47" t="n">
        <f aca="false">SUMIF(L11:L59, IF(L10="","",L10), K11:K59)</f>
        <v>0</v>
      </c>
      <c r="H62" s="47"/>
      <c r="I62" s="47"/>
      <c r="J62" s="47"/>
      <c r="K62" s="47"/>
    </row>
    <row r="63" customFormat="false" ht="14.25" hidden="false" customHeight="true" outlineLevel="0" collapsed="false">
      <c r="B63" s="41"/>
      <c r="C63" s="41"/>
      <c r="D63" s="46" t="s">
        <v>72</v>
      </c>
      <c r="E63" s="46"/>
      <c r="F63" s="46"/>
      <c r="G63" s="47" t="n">
        <f aca="false">ROUND(SUMIF(L11:L59, IF(L10="","",L10), K11:K59) * 0.2, 2)</f>
        <v>0</v>
      </c>
      <c r="H63" s="47"/>
      <c r="I63" s="47"/>
      <c r="J63" s="47"/>
      <c r="K63" s="47"/>
    </row>
    <row r="64" customFormat="false" ht="14.25" hidden="false" customHeight="true" outlineLevel="0" collapsed="false">
      <c r="B64" s="41"/>
      <c r="C64" s="41"/>
      <c r="D64" s="48" t="s">
        <v>73</v>
      </c>
      <c r="E64" s="48"/>
      <c r="F64" s="48"/>
      <c r="G64" s="49" t="n">
        <f aca="false">SUM(G62:G63)</f>
        <v>0</v>
      </c>
      <c r="H64" s="49"/>
      <c r="I64" s="49"/>
      <c r="J64" s="49"/>
      <c r="K64" s="49"/>
    </row>
    <row r="65" customFormat="false" ht="30.75" hidden="false" customHeight="true" outlineLevel="0" collapsed="false">
      <c r="B65" s="3"/>
      <c r="C65" s="3"/>
      <c r="D65" s="50" t="s">
        <v>74</v>
      </c>
      <c r="E65" s="50"/>
      <c r="F65" s="50"/>
      <c r="G65" s="50"/>
      <c r="H65" s="50"/>
      <c r="I65" s="50"/>
      <c r="J65" s="50"/>
      <c r="K65" s="50"/>
    </row>
    <row r="67" customFormat="false" ht="14.25" hidden="false" customHeight="true" outlineLevel="0" collapsed="false">
      <c r="D67" s="51" t="s">
        <v>75</v>
      </c>
      <c r="E67" s="51"/>
      <c r="F67" s="51"/>
      <c r="G67" s="51"/>
      <c r="H67" s="51"/>
      <c r="I67" s="51"/>
      <c r="J67" s="51"/>
      <c r="K67" s="51"/>
    </row>
    <row r="68" customFormat="false" ht="14.25" hidden="false" customHeight="true" outlineLevel="0" collapsed="false">
      <c r="D68" s="52" t="s">
        <v>76</v>
      </c>
      <c r="E68" s="52"/>
      <c r="F68" s="52"/>
      <c r="G68" s="53" t="n">
        <f aca="false">SUMIF(L12:L51, "", K12:K51)</f>
        <v>0</v>
      </c>
      <c r="H68" s="53"/>
      <c r="I68" s="53"/>
      <c r="J68" s="53"/>
      <c r="K68" s="53"/>
    </row>
    <row r="69" customFormat="false" ht="14.25" hidden="false" customHeight="true" outlineLevel="0" collapsed="false">
      <c r="D69" s="54" t="s">
        <v>77</v>
      </c>
      <c r="E69" s="54"/>
      <c r="F69" s="54"/>
      <c r="G69" s="55" t="n">
        <f aca="false">SUMIF(L12:L12, "", K12:K12)</f>
        <v>0</v>
      </c>
      <c r="H69" s="55"/>
      <c r="I69" s="55"/>
      <c r="J69" s="55"/>
      <c r="K69" s="55"/>
    </row>
    <row r="70" customFormat="false" ht="14.25" hidden="false" customHeight="true" outlineLevel="0" collapsed="false">
      <c r="D70" s="54" t="s">
        <v>78</v>
      </c>
      <c r="E70" s="54"/>
      <c r="F70" s="54"/>
      <c r="G70" s="55" t="n">
        <f aca="false">SUMIF(L21:L35, "", K21:K35)</f>
        <v>0</v>
      </c>
      <c r="H70" s="55"/>
      <c r="I70" s="55"/>
      <c r="J70" s="55"/>
      <c r="K70" s="55"/>
    </row>
    <row r="71" customFormat="false" ht="14.25" hidden="false" customHeight="true" outlineLevel="0" collapsed="false">
      <c r="D71" s="54" t="s">
        <v>79</v>
      </c>
      <c r="E71" s="54"/>
      <c r="F71" s="54"/>
      <c r="G71" s="55" t="n">
        <f aca="false">SUMIF(L44:L51, "", K44:K51)</f>
        <v>0</v>
      </c>
      <c r="H71" s="55"/>
      <c r="I71" s="55"/>
      <c r="J71" s="55"/>
      <c r="K71" s="55"/>
    </row>
    <row r="72" customFormat="false" ht="26.25" hidden="false" customHeight="true" outlineLevel="0" collapsed="false">
      <c r="D72" s="56" t="s">
        <v>80</v>
      </c>
      <c r="E72" s="56"/>
      <c r="F72" s="56"/>
      <c r="G72" s="57"/>
      <c r="H72" s="57"/>
      <c r="I72" s="57"/>
      <c r="J72" s="57"/>
      <c r="K72" s="58"/>
    </row>
    <row r="73" customFormat="false" ht="14.25" hidden="false" customHeight="false" outlineLevel="0" collapsed="false">
      <c r="D73" s="59"/>
      <c r="E73" s="59"/>
      <c r="F73" s="59"/>
      <c r="G73" s="59"/>
      <c r="H73" s="59"/>
      <c r="I73" s="59"/>
      <c r="J73" s="59"/>
      <c r="K73" s="59"/>
    </row>
    <row r="74" customFormat="false" ht="14.25" hidden="false" customHeight="true" outlineLevel="0" collapsed="false">
      <c r="A74" s="60"/>
      <c r="D74" s="61" t="s">
        <v>71</v>
      </c>
      <c r="E74" s="61"/>
      <c r="F74" s="61"/>
      <c r="G74" s="62" t="n">
        <f aca="false">SUMIF(L6:L65, IF(L5="","",L5), K6:K65)</f>
        <v>0</v>
      </c>
      <c r="H74" s="62"/>
      <c r="I74" s="62"/>
      <c r="J74" s="62"/>
      <c r="K74" s="62"/>
    </row>
    <row r="75" customFormat="false" ht="14.25" hidden="false" customHeight="true" outlineLevel="0" collapsed="false">
      <c r="A75" s="60"/>
      <c r="D75" s="61" t="s">
        <v>72</v>
      </c>
      <c r="E75" s="61"/>
      <c r="F75" s="61"/>
      <c r="G75" s="62" t="n">
        <f aca="false">ROUND(SUMIF(L6:L65, IF(L5="","",L5), K6:K65) * 0.2, 2)</f>
        <v>0</v>
      </c>
      <c r="H75" s="62"/>
      <c r="I75" s="62"/>
      <c r="J75" s="62"/>
      <c r="K75" s="62"/>
    </row>
    <row r="76" customFormat="false" ht="14.25" hidden="false" customHeight="true" outlineLevel="0" collapsed="false">
      <c r="D76" s="63" t="s">
        <v>73</v>
      </c>
      <c r="E76" s="63"/>
      <c r="F76" s="63"/>
      <c r="G76" s="64" t="n">
        <f aca="false">SUM(G74:G75)</f>
        <v>0</v>
      </c>
      <c r="H76" s="64"/>
      <c r="I76" s="64"/>
      <c r="J76" s="64"/>
      <c r="K76" s="64"/>
    </row>
    <row r="77" customFormat="false" ht="14.25" hidden="false" customHeight="false" outlineLevel="0" collapsed="false">
      <c r="D77" s="65"/>
      <c r="E77" s="65"/>
      <c r="F77" s="65"/>
      <c r="G77" s="65"/>
      <c r="H77" s="65"/>
      <c r="I77" s="65"/>
      <c r="J77" s="65"/>
      <c r="K77" s="65"/>
    </row>
    <row r="78" customFormat="false" ht="14.25" hidden="false" customHeight="true" outlineLevel="0" collapsed="false">
      <c r="D78" s="66" t="s">
        <v>81</v>
      </c>
      <c r="E78" s="66"/>
      <c r="F78" s="66"/>
      <c r="G78" s="66"/>
      <c r="H78" s="66"/>
      <c r="I78" s="66"/>
      <c r="J78" s="66"/>
      <c r="K78" s="66"/>
    </row>
    <row r="79" customFormat="false" ht="14.25" hidden="false" customHeight="false" outlineLevel="0" collapsed="false">
      <c r="D79" s="67" t="str">
        <f aca="false">IF(Paramètres!AA2&lt;&gt;"",Paramètres!AA2,"")</f>
        <v>Zéro euro</v>
      </c>
      <c r="E79" s="67"/>
      <c r="F79" s="67"/>
      <c r="G79" s="67"/>
      <c r="H79" s="67"/>
      <c r="I79" s="67"/>
      <c r="J79" s="67"/>
      <c r="K79" s="67"/>
    </row>
    <row r="80" customFormat="false" ht="14.25" hidden="false" customHeight="false" outlineLevel="0" collapsed="false">
      <c r="D80" s="67"/>
      <c r="E80" s="67"/>
      <c r="F80" s="67"/>
      <c r="G80" s="67"/>
      <c r="H80" s="67"/>
      <c r="I80" s="67"/>
      <c r="J80" s="67"/>
      <c r="K80" s="67"/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6">
    <mergeCell ref="D3:F3"/>
    <mergeCell ref="B4:K4"/>
    <mergeCell ref="D5:F5"/>
    <mergeCell ref="D10:F10"/>
    <mergeCell ref="D11:F11"/>
    <mergeCell ref="D12:F12"/>
    <mergeCell ref="D20:F20"/>
    <mergeCell ref="D21:F21"/>
    <mergeCell ref="D28:F28"/>
    <mergeCell ref="D35:F35"/>
    <mergeCell ref="D43:F43"/>
    <mergeCell ref="D44:F44"/>
    <mergeCell ref="D51:F51"/>
    <mergeCell ref="D59:F59"/>
    <mergeCell ref="D60:F60"/>
    <mergeCell ref="G60:K60"/>
    <mergeCell ref="D61:F61"/>
    <mergeCell ref="G61:K61"/>
    <mergeCell ref="D62:F62"/>
    <mergeCell ref="G62:K62"/>
    <mergeCell ref="D63:F63"/>
    <mergeCell ref="G63:K63"/>
    <mergeCell ref="D64:F64"/>
    <mergeCell ref="G64:K64"/>
    <mergeCell ref="D65:K65"/>
    <mergeCell ref="D67:K67"/>
    <mergeCell ref="D68:F68"/>
    <mergeCell ref="G68:K68"/>
    <mergeCell ref="D69:F69"/>
    <mergeCell ref="G69:K69"/>
    <mergeCell ref="D70:F70"/>
    <mergeCell ref="G70:K70"/>
    <mergeCell ref="D71:F71"/>
    <mergeCell ref="G71:K71"/>
    <mergeCell ref="D72:F72"/>
    <mergeCell ref="D73:K73"/>
    <mergeCell ref="D74:F74"/>
    <mergeCell ref="G74:K74"/>
    <mergeCell ref="D75:F75"/>
    <mergeCell ref="G75:K75"/>
    <mergeCell ref="D76:F76"/>
    <mergeCell ref="G76:K76"/>
    <mergeCell ref="D77:K77"/>
    <mergeCell ref="D78:K78"/>
    <mergeCell ref="D79:K79"/>
    <mergeCell ref="D80:K80"/>
  </mergeCells>
  <printOptions headings="false" gridLines="false" gridLinesSet="true" horizontalCentered="false" verticalCentered="false"/>
  <pageMargins left="0.551388888888889" right="0.551388888888889" top="0.551388888888889" bottom="0.551388888888889" header="0.236111111111111" footer="0.236111111111111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>&amp;L23-40 - Réhabilitation du centre d'entretien et d'intervention de Comboire à Echirolles
rue de Comboire - 38130 Echirolles&amp;RDPGF -  Lot n°10 : TRAITEMENT DE FACADE / ITE 
PRO - Edition du 5/05/2025</oddHeader>
    <oddFooter>&amp;LA.N.M Ingénierie&amp;CEdition du 5/05/2025&amp;RPage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9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11.45"/>
    <col collapsed="false" customWidth="true" hidden="false" outlineLevel="0" max="2" min="2" style="0" width="35"/>
    <col collapsed="false" customWidth="true" hidden="false" outlineLevel="0" max="10" min="3" style="0" width="11.45"/>
  </cols>
  <sheetData>
    <row r="1" customFormat="false" ht="12.75" hidden="false" customHeight="true" outlineLevel="0" collapsed="false">
      <c r="B1" s="68" t="s">
        <v>82</v>
      </c>
      <c r="AA1" s="7" t="n">
        <f aca="false">IF(DPGF!G76&lt;&gt;"",DPGF!G76,"0")</f>
        <v>0</v>
      </c>
    </row>
    <row r="2" customFormat="false" ht="12.75" hidden="false" customHeight="true" outlineLevel="0" collapsed="false">
      <c r="AA2" s="7" t="str">
        <f aca="false">UPPER(MID(AA98,1,1))&amp;MID(AA98,2,168)</f>
        <v>Zéro euro</v>
      </c>
    </row>
    <row r="3" customFormat="false" ht="25.5" hidden="false" customHeight="true" outlineLevel="0" collapsed="false">
      <c r="A3" s="69" t="s">
        <v>83</v>
      </c>
      <c r="B3" s="70" t="s">
        <v>84</v>
      </c>
      <c r="C3" s="71" t="s">
        <v>85</v>
      </c>
      <c r="D3" s="71"/>
      <c r="E3" s="71"/>
      <c r="F3" s="71"/>
      <c r="G3" s="71"/>
      <c r="H3" s="71"/>
      <c r="I3" s="71"/>
      <c r="J3" s="71"/>
      <c r="AA3" s="7" t="n">
        <f aca="false">INT(AA1/1000000)</f>
        <v>0</v>
      </c>
    </row>
    <row r="4" customFormat="false" ht="12.75" hidden="false" customHeight="true" outlineLevel="0" collapsed="false">
      <c r="AA4" s="7" t="n">
        <f aca="false">INT((AA1-AA3*1000000)/1000)</f>
        <v>0</v>
      </c>
    </row>
    <row r="5" customFormat="false" ht="25.5" hidden="false" customHeight="true" outlineLevel="0" collapsed="false">
      <c r="A5" s="69" t="s">
        <v>86</v>
      </c>
      <c r="B5" s="70" t="s">
        <v>87</v>
      </c>
      <c r="C5" s="71" t="s">
        <v>88</v>
      </c>
      <c r="D5" s="71"/>
      <c r="E5" s="71"/>
      <c r="F5" s="71"/>
      <c r="G5" s="71"/>
      <c r="H5" s="71"/>
      <c r="I5" s="71"/>
      <c r="J5" s="71"/>
      <c r="AA5" s="7" t="n">
        <f aca="false">INT(AA1-AA3*1000000-AA4*1000)</f>
        <v>0</v>
      </c>
    </row>
    <row r="6" customFormat="false" ht="12.75" hidden="false" customHeight="true" outlineLevel="0" collapsed="false">
      <c r="AA6" s="7" t="n">
        <f aca="false">ROUND(AA1-AA3*1000000-AA4*1000-AA5,2)*100</f>
        <v>0</v>
      </c>
    </row>
    <row r="7" customFormat="false" ht="12.75" hidden="false" customHeight="true" outlineLevel="0" collapsed="false">
      <c r="A7" s="69" t="s">
        <v>89</v>
      </c>
      <c r="B7" s="70" t="s">
        <v>90</v>
      </c>
      <c r="C7" s="71" t="s">
        <v>91</v>
      </c>
      <c r="AA7" s="7" t="n">
        <f aca="false">AA3-AA12*100</f>
        <v>0</v>
      </c>
    </row>
    <row r="8" customFormat="false" ht="12.75" hidden="false" customHeight="true" outlineLevel="0" collapsed="false">
      <c r="AA8" s="7" t="n">
        <f aca="false">0</f>
        <v>0</v>
      </c>
    </row>
    <row r="9" customFormat="false" ht="12.75" hidden="false" customHeight="true" outlineLevel="0" collapsed="false">
      <c r="A9" s="69" t="s">
        <v>92</v>
      </c>
      <c r="B9" s="70" t="s">
        <v>93</v>
      </c>
      <c r="C9" s="71"/>
      <c r="AA9" s="7" t="n">
        <f aca="false">AA4-AA15*100</f>
        <v>0</v>
      </c>
    </row>
    <row r="10" customFormat="false" ht="12.75" hidden="false" customHeight="true" outlineLevel="0" collapsed="false">
      <c r="AA10" s="7" t="n">
        <f aca="false">ROUND(AA5-AA18*100,0)</f>
        <v>0</v>
      </c>
    </row>
    <row r="11" customFormat="false" ht="25.5" hidden="false" customHeight="true" outlineLevel="0" collapsed="false">
      <c r="A11" s="69" t="s">
        <v>94</v>
      </c>
      <c r="B11" s="70" t="s">
        <v>95</v>
      </c>
      <c r="C11" s="71" t="s">
        <v>43</v>
      </c>
      <c r="D11" s="71"/>
      <c r="E11" s="71"/>
      <c r="F11" s="71"/>
      <c r="G11" s="71"/>
      <c r="H11" s="71"/>
      <c r="I11" s="71"/>
      <c r="J11" s="71"/>
      <c r="AA11" s="7" t="n">
        <f aca="false">AA6</f>
        <v>0</v>
      </c>
    </row>
    <row r="12" customFormat="false" ht="12.75" hidden="false" customHeight="true" outlineLevel="0" collapsed="false">
      <c r="AA12" s="7" t="n">
        <f aca="false">INT(AA3/100)</f>
        <v>0</v>
      </c>
    </row>
    <row r="13" customFormat="false" ht="12.75" hidden="false" customHeight="true" outlineLevel="0" collapsed="false">
      <c r="A13" s="69" t="s">
        <v>96</v>
      </c>
      <c r="B13" s="70" t="s">
        <v>97</v>
      </c>
      <c r="C13" s="71" t="s">
        <v>98</v>
      </c>
      <c r="AA13" s="7" t="n">
        <f aca="false">INT((AA3-AA12*100)/10)</f>
        <v>0</v>
      </c>
    </row>
    <row r="14" customFormat="false" ht="12.75" hidden="false" customHeight="true" outlineLevel="0" collapsed="false">
      <c r="AA14" s="7" t="n">
        <f aca="false">AA3-AA12*100-AA13*10</f>
        <v>0</v>
      </c>
    </row>
    <row r="15" customFormat="false" ht="12.75" hidden="false" customHeight="true" outlineLevel="0" collapsed="false">
      <c r="A15" s="69" t="s">
        <v>99</v>
      </c>
      <c r="B15" s="70" t="s">
        <v>100</v>
      </c>
      <c r="C15" s="71" t="s">
        <v>101</v>
      </c>
      <c r="AA15" s="7" t="n">
        <f aca="false">INT(AA4/100)</f>
        <v>0</v>
      </c>
    </row>
    <row r="16" customFormat="false" ht="12.75" hidden="false" customHeight="true" outlineLevel="0" collapsed="false">
      <c r="AA16" s="7" t="n">
        <f aca="false">INT((AA4-AA15*100)/10)</f>
        <v>0</v>
      </c>
    </row>
    <row r="17" customFormat="false" ht="12.75" hidden="false" customHeight="true" outlineLevel="0" collapsed="false">
      <c r="A17" s="69" t="s">
        <v>102</v>
      </c>
      <c r="B17" s="70" t="s">
        <v>103</v>
      </c>
      <c r="C17" s="71" t="s">
        <v>104</v>
      </c>
      <c r="AA17" s="7" t="n">
        <f aca="false">AA4-AA15*100-AA16*10</f>
        <v>0</v>
      </c>
    </row>
    <row r="18" customFormat="false" ht="12.75" hidden="false" customHeight="true" outlineLevel="0" collapsed="false">
      <c r="AA18" s="7" t="n">
        <f aca="false">INT(AA5/100)</f>
        <v>0</v>
      </c>
    </row>
    <row r="19" customFormat="false" ht="12.75" hidden="false" customHeight="true" outlineLevel="0" collapsed="false">
      <c r="C19" s="72" t="n">
        <v>0.2</v>
      </c>
      <c r="E19" s="73" t="s">
        <v>105</v>
      </c>
      <c r="AA19" s="7" t="n">
        <f aca="false">INT((AA5-AA18*100)/10)</f>
        <v>0</v>
      </c>
    </row>
    <row r="20" customFormat="false" ht="12.75" hidden="false" customHeight="true" outlineLevel="0" collapsed="false">
      <c r="C20" s="74" t="n">
        <v>0.055</v>
      </c>
      <c r="E20" s="73" t="s">
        <v>106</v>
      </c>
      <c r="AA20" s="7" t="n">
        <f aca="false">AA5-AA18*100-AA19*10</f>
        <v>0</v>
      </c>
    </row>
    <row r="21" customFormat="false" ht="12.75" hidden="false" customHeight="true" outlineLevel="0" collapsed="false">
      <c r="C21" s="74" t="n">
        <v>0</v>
      </c>
      <c r="E21" s="73" t="s">
        <v>107</v>
      </c>
      <c r="AA21" s="7" t="n">
        <f aca="false">INT(AA6/10)</f>
        <v>0</v>
      </c>
    </row>
    <row r="22" customFormat="false" ht="12.75" hidden="false" customHeight="true" outlineLevel="0" collapsed="false">
      <c r="C22" s="75" t="n">
        <v>0</v>
      </c>
      <c r="E22" s="73" t="s">
        <v>108</v>
      </c>
      <c r="AA22" s="7" t="n">
        <f aca="false">ROUND(AA6-AA21*10,0)</f>
        <v>0</v>
      </c>
    </row>
    <row r="23" customFormat="false" ht="12.75" hidden="false" customHeight="true" outlineLevel="0" collapsed="false">
      <c r="AA23" s="7" t="str">
        <f aca="false">IF(AA12=0,"",IF(AA12=1,"",IF(AA12=2,"deux ",IF(AA12=3,"trois ",IF(AA12=4,"quatre ",IF(AA12=5,"cinq ",AA42))))))</f>
        <v/>
      </c>
    </row>
    <row r="24" customFormat="false" ht="12.75" hidden="false" customHeight="true" outlineLevel="0" collapsed="false">
      <c r="A24" s="69" t="s">
        <v>109</v>
      </c>
      <c r="B24" s="70" t="s">
        <v>110</v>
      </c>
      <c r="C24" s="71" t="s">
        <v>111</v>
      </c>
      <c r="D24" s="71"/>
      <c r="E24" s="71"/>
      <c r="F24" s="71"/>
      <c r="G24" s="71"/>
      <c r="H24" s="71"/>
      <c r="I24" s="71"/>
      <c r="J24" s="71"/>
      <c r="AA24" s="7" t="str">
        <f aca="false">IF(AA12=0,"",IF(AA12&lt;2,"cent ",AA43))</f>
        <v/>
      </c>
    </row>
    <row r="25" customFormat="false" ht="12.75" hidden="false" customHeight="true" outlineLevel="0" collapsed="false">
      <c r="AA25" s="7" t="str">
        <f aca="false">IF(AA13=1,AA44,IF(AA13=7,AA64,IF(AA13=9,AA80,AA89)))</f>
        <v/>
      </c>
    </row>
    <row r="26" customFormat="false" ht="12.75" hidden="false" customHeight="true" outlineLevel="0" collapsed="false">
      <c r="A26" s="69" t="s">
        <v>112</v>
      </c>
      <c r="B26" s="70" t="s">
        <v>113</v>
      </c>
      <c r="C26" s="71" t="s">
        <v>114</v>
      </c>
      <c r="D26" s="71"/>
      <c r="E26" s="71"/>
      <c r="F26" s="71"/>
      <c r="G26" s="71"/>
      <c r="H26" s="71"/>
      <c r="I26" s="71"/>
      <c r="J26" s="71"/>
      <c r="AA26" s="7" t="str">
        <f aca="false">IF(AA7=11,"",IF(AA7=12,"",IF(AA7=13,"",IF(AA7=14,"",IF(AA7=15,"",IF(AA7=16,"",AA45))))))</f>
        <v/>
      </c>
    </row>
    <row r="27" customFormat="false" ht="12.75" hidden="false" customHeight="true" outlineLevel="0" collapsed="false">
      <c r="AA27" s="7" t="str">
        <f aca="false">IF(AA3=0,"",IF(AA3&lt;2,"million ","millions "))</f>
        <v/>
      </c>
    </row>
    <row r="28" customFormat="false" ht="12.75" hidden="false" customHeight="true" outlineLevel="0" collapsed="false">
      <c r="A28" s="69" t="s">
        <v>115</v>
      </c>
      <c r="B28" s="70" t="s">
        <v>116</v>
      </c>
      <c r="C28" s="71"/>
      <c r="D28" s="71"/>
      <c r="E28" s="71"/>
      <c r="F28" s="71"/>
      <c r="G28" s="71"/>
      <c r="H28" s="71"/>
      <c r="I28" s="71"/>
      <c r="J28" s="71"/>
      <c r="AA28" s="7" t="str">
        <f aca="false">IF(AA8=1,"",IF(AA15=0,"",IF(AA15=1,"",IF(AA15=2,"deux ",IF(AA15=3,"trois ",IF(AA15=4,"quatre ",IF(AA15=5,"cinq ",AA46)))))))</f>
        <v/>
      </c>
    </row>
    <row r="29" customFormat="false" ht="12.75" hidden="false" customHeight="true" outlineLevel="0" collapsed="false">
      <c r="AA29" s="7" t="str">
        <f aca="false">IF(AA15=0,"",IF(AA15&lt;2,"cent ",AA47))</f>
        <v/>
      </c>
    </row>
    <row r="30" customFormat="false" ht="12.75" hidden="false" customHeight="true" outlineLevel="0" collapsed="false">
      <c r="AA30" s="7" t="str">
        <f aca="false">IF(AA16=1,AA48,IF(AA16=7,AA66,IF(AA16=9,AA81,AA90)))</f>
        <v/>
      </c>
    </row>
    <row r="31" customFormat="false" ht="12.75" hidden="false" customHeight="true" outlineLevel="0" collapsed="false">
      <c r="AA31" s="7" t="str">
        <f aca="false">IF(AA4=1,"",AA49)</f>
        <v/>
      </c>
    </row>
    <row r="32" customFormat="false" ht="12.75" hidden="false" customHeight="true" outlineLevel="0" collapsed="false">
      <c r="AA32" s="7" t="str">
        <f aca="false">IF(AA4&gt;0,"mille ","")</f>
        <v/>
      </c>
    </row>
    <row r="33" customFormat="false" ht="12.75" hidden="false" customHeight="true" outlineLevel="0" collapsed="false">
      <c r="AA33" s="7" t="str">
        <f aca="false">IF(INT(AA1)=0,"zéro ",IF(AA18=0,"",IF(AA18=1,"",IF(AA18=2,"deux ",IF(AA18=3,"trois ",IF(AA18=4,"quatre ",IF(AA18=5,"cinq ",AA50)))))))</f>
        <v>zéro</v>
      </c>
    </row>
    <row r="34" customFormat="false" ht="12.75" hidden="false" customHeight="true" outlineLevel="0" collapsed="false">
      <c r="AA34" s="7" t="str">
        <f aca="false">IF(AA18=0,"",IF(AA18&lt;2,"cent ",AA51))</f>
        <v/>
      </c>
    </row>
    <row r="35" customFormat="false" ht="12.75" hidden="false" customHeight="true" outlineLevel="0" collapsed="false">
      <c r="AA35" s="7" t="str">
        <f aca="false">IF(AA19=1,AA52,IF(AA19=7,AA68,IF(AA19=9,AA83,AA91)))</f>
        <v/>
      </c>
    </row>
    <row r="36" customFormat="false" ht="12.75" hidden="false" customHeight="true" outlineLevel="0" collapsed="false">
      <c r="AA36" s="7" t="str">
        <f aca="false">IF(AA10=11,"",IF(AA10=12,"",IF(AA10=13,"",IF(AA10=14,"",IF(AA10=15,"",IF(AA10=16,"",AA53))))))</f>
        <v/>
      </c>
    </row>
    <row r="37" customFormat="false" ht="12.75" hidden="false" customHeight="true" outlineLevel="0" collapsed="false">
      <c r="AA37" s="7" t="str">
        <f aca="false">IF(INT(AA1&lt;2),"euro ","euros ")</f>
        <v>euro</v>
      </c>
    </row>
    <row r="38" customFormat="false" ht="12.75" hidden="false" customHeight="true" outlineLevel="0" collapsed="false">
      <c r="AA38" s="7" t="str">
        <f aca="false">IF(AA6&gt;0,"et ","")</f>
        <v/>
      </c>
    </row>
    <row r="39" customFormat="false" ht="12.75" hidden="false" customHeight="true" outlineLevel="0" collapsed="false">
      <c r="AA39" s="7" t="str">
        <f aca="false">IF(AA21=1,AA54,IF(AA21=7,AA70,IF(AA21=9,AA84,AA92)))</f>
        <v/>
      </c>
    </row>
    <row r="40" customFormat="false" ht="12.75" hidden="false" customHeight="true" outlineLevel="0" collapsed="false">
      <c r="AA40" s="7" t="str">
        <f aca="false">IF(AA11=11,"",IF(AA11=12,"",IF(AA11=13,"",IF(AA11=14,"",IF(AA11=15,"",IF(AA11=16,"",AA55))))))</f>
        <v/>
      </c>
    </row>
    <row r="41" customFormat="false" ht="12.75" hidden="false" customHeight="true" outlineLevel="0" collapsed="false">
      <c r="AA41" s="7" t="str">
        <f aca="false">IF(AA6=0,"",IF(AA6&lt;2,"centime","centimes"))</f>
        <v/>
      </c>
    </row>
    <row r="42" customFormat="false" ht="12.75" hidden="false" customHeight="true" outlineLevel="0" collapsed="false">
      <c r="AA42" s="7" t="str">
        <f aca="false">IF(AA3=0," ",IF(AA12=6,"six ",IF(AA12=7,"sept ",IF(AA12=8,"huit ",IF(AA12=9,"neuf ",)))))</f>
        <v> </v>
      </c>
    </row>
    <row r="43" customFormat="false" ht="12.75" hidden="false" customHeight="true" outlineLevel="0" collapsed="false">
      <c r="AA43" s="7" t="str">
        <f aca="false">IF(AA7&gt;0,"cent ", "cents ")</f>
        <v>cents</v>
      </c>
    </row>
    <row r="44" customFormat="false" ht="12.75" hidden="false" customHeight="true" outlineLevel="0" collapsed="false">
      <c r="AA44" s="7" t="str">
        <f aca="false">IF(AA7=10,"dix ",IF(AA7=11,"onze ",IF(AA7=12,"douze ",IF(AA7=13,"treize ",IF(AA7=14,"quatorze ",IF(AA7=15,"quinze ",AA56))))))</f>
        <v/>
      </c>
    </row>
    <row r="45" customFormat="false" ht="12.75" hidden="false" customHeight="true" outlineLevel="0" collapsed="false">
      <c r="AA45" s="7" t="str">
        <f aca="false">IF(AA7=17,"",IF(AA7=18,"",IF(AA7=19,"",AA57)))</f>
        <v/>
      </c>
    </row>
    <row r="46" customFormat="false" ht="12.75" hidden="false" customHeight="true" outlineLevel="0" collapsed="false">
      <c r="AA46" s="7" t="n">
        <f aca="false">IF(AA15=6,"six ",IF(AA15=7,"sept ",IF(AA15=8,"huit ",IF(AA15=9,"neuf ",))))</f>
        <v>0</v>
      </c>
    </row>
    <row r="47" customFormat="false" ht="12.75" hidden="false" customHeight="true" outlineLevel="0" collapsed="false">
      <c r="AA47" s="7" t="str">
        <f aca="false">IF(AA9&gt;0,"cent ", "cents ")</f>
        <v>cents</v>
      </c>
    </row>
    <row r="48" customFormat="false" ht="12.75" hidden="false" customHeight="true" outlineLevel="0" collapsed="false">
      <c r="AA48" s="7" t="str">
        <f aca="false">IF(AA9=10,"dix ",IF(AA9=11,"onze ",IF(AA9=12,"douze ",IF(AA9=13,"treize ",IF(AA9=14,"quatorze ",IF(AA9=15,"quinze ",AA58))))))</f>
        <v/>
      </c>
    </row>
    <row r="49" customFormat="false" ht="12.75" hidden="false" customHeight="true" outlineLevel="0" collapsed="false">
      <c r="AA49" s="7" t="str">
        <f aca="false">IF(AA9=11,"",IF(AA9=12,"",IF(AA9=13,"",IF(AA9=14,"",IF(AA9=15,"",IF(AA9=16,"",AA59))))))</f>
        <v/>
      </c>
    </row>
    <row r="50" customFormat="false" ht="12.75" hidden="false" customHeight="true" outlineLevel="0" collapsed="false">
      <c r="AA50" s="7" t="n">
        <f aca="false">IF(AA18=6,"six ",IF(AA18=7,"sept ",IF(AA18=8,"huit ",IF(AA18=9,"neuf ",))))</f>
        <v>0</v>
      </c>
    </row>
    <row r="51" customFormat="false" ht="12.75" hidden="false" customHeight="true" outlineLevel="0" collapsed="false">
      <c r="AA51" s="7" t="str">
        <f aca="false">IF(AA10&gt;0,"cent ", "cents ")</f>
        <v>cents</v>
      </c>
    </row>
    <row r="52" customFormat="false" ht="12.75" hidden="false" customHeight="true" outlineLevel="0" collapsed="false">
      <c r="AA52" s="7" t="str">
        <f aca="false">IF(AA10=10,"dix ",IF(AA10=11,"onze ",IF(AA10=12,"douze ",IF(AA10=13,"treize ",IF(AA10=14,"quatorze ",IF(AA10=15,"quinze ",AA60))))))</f>
        <v/>
      </c>
    </row>
    <row r="53" customFormat="false" ht="12.75" hidden="false" customHeight="true" outlineLevel="0" collapsed="false">
      <c r="AA53" s="7" t="str">
        <f aca="false">IF(AA10=17,"",IF(AA10=18,"",IF(AA10=19,"",AA61)))</f>
        <v/>
      </c>
    </row>
    <row r="54" customFormat="false" ht="12.75" hidden="false" customHeight="true" outlineLevel="0" collapsed="false">
      <c r="AA54" s="7" t="str">
        <f aca="false">IF(AA11=10,"dix ",IF(AA11=11,"onze ",IF(AA11=12,"douze ",IF(AA11=13,"treize ",IF(AA11=14,"quatorze ",IF(AA11=15,"quinze ",AA62))))))</f>
        <v/>
      </c>
    </row>
    <row r="55" customFormat="false" ht="12.75" hidden="false" customHeight="true" outlineLevel="0" collapsed="false">
      <c r="AA55" s="7" t="str">
        <f aca="false">IF(AA11=17,"",IF(AA11=18,"",IF(AA11=19,"",AA63)))</f>
        <v/>
      </c>
    </row>
    <row r="56" customFormat="false" ht="12.75" hidden="false" customHeight="true" outlineLevel="0" collapsed="false">
      <c r="AA56" s="7" t="str">
        <f aca="false">IF(AA7=16,"seize ",IF(AA7=17,"dix-sept ",IF(AA7=18,"dix-huit ",IF(AA7=19,"dix-neuf ",AA64))))</f>
        <v/>
      </c>
    </row>
    <row r="57" customFormat="false" ht="12.75" hidden="false" customHeight="true" outlineLevel="0" collapsed="false">
      <c r="AA57" s="7" t="str">
        <f aca="false">IF(AA7=21,"et un ",IF(AA7=31,"et un ",IF(AA7=41,"et un ",IF(AA7=51,"et un ",IF(AA7=61,"et un ",AA65)))))</f>
        <v/>
      </c>
    </row>
    <row r="58" customFormat="false" ht="12.75" hidden="false" customHeight="true" outlineLevel="0" collapsed="false">
      <c r="AA58" s="7" t="str">
        <f aca="false">IF(AA9=16,"seize ",IF(AA9=17,"dix-sept ",IF(AA9=18,"dix-huit ",IF(AA9=19,"dix-neuf ",AA66))))</f>
        <v/>
      </c>
    </row>
    <row r="59" customFormat="false" ht="12.75" hidden="false" customHeight="true" outlineLevel="0" collapsed="false">
      <c r="AA59" s="7" t="str">
        <f aca="false">IF(AA9=17,"",IF(AA9=18,"",IF(AA9=19,"",AA67)))</f>
        <v/>
      </c>
    </row>
    <row r="60" customFormat="false" ht="12.75" hidden="false" customHeight="true" outlineLevel="0" collapsed="false">
      <c r="AA60" s="7" t="str">
        <f aca="false">IF(AA10=16,"seize ",IF(AA10=17,"dix-sept ",IF(AA10=18,"dix-huit ",IF(AA10=19,"dix-neuf ",AA68))))</f>
        <v/>
      </c>
    </row>
    <row r="61" customFormat="false" ht="12.75" hidden="false" customHeight="true" outlineLevel="0" collapsed="false">
      <c r="AA61" s="7" t="str">
        <f aca="false">IF(AA10=21,"et un ",IF(AA10=31,"et un ",IF(AA10=41,"et un ",IF(AA10=51,"et un ",IF(AA10=61,"et un ",AA69)))))</f>
        <v/>
      </c>
    </row>
    <row r="62" customFormat="false" ht="12.75" hidden="false" customHeight="true" outlineLevel="0" collapsed="false">
      <c r="AA62" s="7" t="str">
        <f aca="false">IF(AA11=16,"seize ",IF(AA11=17,"dix-sept ",IF(AA11=18,"dix-huit ",IF(AA11=19,"dix-neuf ",AA70))))</f>
        <v/>
      </c>
    </row>
    <row r="63" customFormat="false" ht="12.75" hidden="false" customHeight="true" outlineLevel="0" collapsed="false">
      <c r="AA63" s="7" t="str">
        <f aca="false">IF(AA11=21,"et un ",IF(AA11=31,"et un ",IF(AA11=41,"et un ",IF(AA11=51,"et un ",IF(AA11=61,"et un ",AA71)))))</f>
        <v/>
      </c>
    </row>
    <row r="64" customFormat="false" ht="12.75" hidden="false" customHeight="true" outlineLevel="0" collapsed="false">
      <c r="AA64" s="7" t="str">
        <f aca="false">IF(AA7=70,"soixante-dix ",IF(AA7=71,"soixante et onze ",IF(AA7=72,"soixante-douze ",IF(AA7=73,"soixante-treize ",IF(AA7=74,"soixante-quatorze ",IF(AA7=75,"soixante-quinze ",AA72))))))</f>
        <v/>
      </c>
    </row>
    <row r="65" customFormat="false" ht="12.75" hidden="false" customHeight="true" outlineLevel="0" collapsed="false">
      <c r="AA65" s="7" t="str">
        <f aca="false">IF(AA13=9,"",IF(AA13=7,"",IF(AA14=0,"",IF(AA14=1,"un ",IF(AA14=2,"deux ",IF(AA14=3,"trois ",IF(AA14=4,"quatre ",IF(AA14=5,"cinq ",AA73))))))))</f>
        <v/>
      </c>
    </row>
    <row r="66" customFormat="false" ht="12.75" hidden="false" customHeight="true" outlineLevel="0" collapsed="false">
      <c r="AA66" s="7" t="str">
        <f aca="false">IF(AA9=70,"soixante-dix ",IF(AA9=71,"soixante et onze ",IF(AA9=72,"soixante-douze ",IF(AA9=73,"soixante-treize ",IF(AA9=74,"soixante-quatorze ",IF(AA9=75,"soixante-quinze ",AA74))))))</f>
        <v/>
      </c>
    </row>
    <row r="67" customFormat="false" ht="12.75" hidden="false" customHeight="true" outlineLevel="0" collapsed="false">
      <c r="AA67" s="7" t="str">
        <f aca="false">IF(AA9=21,"et un ",IF(AA9=31,"et un ",IF(AA9=41,"et un ",IF(AA9=51,"et un ",IF(AA9=61,"et un ",AA75)))))</f>
        <v/>
      </c>
    </row>
    <row r="68" customFormat="false" ht="12.75" hidden="false" customHeight="true" outlineLevel="0" collapsed="false">
      <c r="AA68" s="7" t="str">
        <f aca="false">IF(AA10=70,"soixante-dix ",IF(AA10=71,"soixante et onze ",IF(AA10=72,"soixante-douze ",IF(AA10=73,"soixante-treize ",IF(AA10=74,"soixante-quatorze ",IF(AA10=75,"soixante-quinze ",AA76))))))</f>
        <v/>
      </c>
    </row>
    <row r="69" customFormat="false" ht="12.75" hidden="false" customHeight="true" outlineLevel="0" collapsed="false">
      <c r="AA69" s="7" t="str">
        <f aca="false">IF(AA19=9,"",IF(AA19=7,"",IF(AA20=0,"",IF(AA20=1,"un ",IF(AA20=2,"deux ",IF(AA20=3,"trois ",IF(AA20=4,"quatre ",IF(AA20=5,"cinq ",AA77))))))))</f>
        <v/>
      </c>
    </row>
    <row r="70" customFormat="false" ht="12.75" hidden="false" customHeight="true" outlineLevel="0" collapsed="false">
      <c r="AA70" s="7" t="str">
        <f aca="false">IF(AA11=70,"soixante-dix ",IF(AA11=71,"soixante et onze ",IF(AA11=72,"soixante-douze ",IF(AA11=73,"soixante-treize ",IF(AA11=74,"soixante-quatorze ",IF(AA11=75,"soixante-quinze ",AA78))))))</f>
        <v/>
      </c>
    </row>
    <row r="71" customFormat="false" ht="12.75" hidden="false" customHeight="true" outlineLevel="0" collapsed="false">
      <c r="AA71" s="7" t="str">
        <f aca="false">IF(AA21=9,"",IF(AA21=7,"",IF(AA22=0,"",IF(AA22=1,"un ",IF(AA22=2,"deux ",IF(AA22=3,"trois ",IF(AA22=4,"quatre ",IF(AA22=5,"cinq ",AA79))))))))</f>
        <v/>
      </c>
    </row>
    <row r="72" customFormat="false" ht="12.75" hidden="false" customHeight="true" outlineLevel="0" collapsed="false">
      <c r="AA72" s="7" t="str">
        <f aca="false">IF(AA7=76,"soixante-seize ",IF(AA7=77,"soixante-dix-sept ",IF(AA7=78,"soixante-dix-huit ",IF(AA7=79,"soixante-dix-neuf ",AA80))))</f>
        <v/>
      </c>
    </row>
    <row r="73" customFormat="false" ht="12.75" hidden="false" customHeight="true" outlineLevel="0" collapsed="false">
      <c r="AA73" s="7" t="n">
        <f aca="false">IF(AA13=9,"",IF(AA14=6,"six ",IF(AA14=7,"sept ",IF(AA14=8,"huit ",IF(AA14=9,"neuf ",)))))</f>
        <v>0</v>
      </c>
    </row>
    <row r="74" customFormat="false" ht="12.75" hidden="false" customHeight="true" outlineLevel="0" collapsed="false">
      <c r="AA74" s="7" t="str">
        <f aca="false">IF(AA9=76,"soixante-seize ",IF(AA9=77,"soixante-dix-sept ",IF(AA9=78,"soixante-dix-huit ",IF(AA9=79,"soixante-dix-neuf ",AA81))))</f>
        <v/>
      </c>
    </row>
    <row r="75" customFormat="false" ht="12.75" hidden="false" customHeight="true" outlineLevel="0" collapsed="false">
      <c r="AA75" s="7" t="str">
        <f aca="false">IF(AA16=9,"",IF(AA16=7,"",IF(AA17=0,"",IF(AA17=1,"un ",IF(AA17=2,"deux ",IF(AA17=3,"trois ",IF(AA17=4,"quatre ",IF(AA17=5,"cinq ",AA82))))))))</f>
        <v/>
      </c>
    </row>
    <row r="76" customFormat="false" ht="12.75" hidden="false" customHeight="true" outlineLevel="0" collapsed="false">
      <c r="AA76" s="7" t="str">
        <f aca="false">IF(AA10=76,"soixante-seize ",IF(AA10=77,"soixante-dix-sept ",IF(AA10=78,"soixante-dix-huit ",IF(AA10=79,"soixante-dix-neuf ",AA83))))</f>
        <v/>
      </c>
    </row>
    <row r="77" customFormat="false" ht="12.75" hidden="false" customHeight="true" outlineLevel="0" collapsed="false">
      <c r="AA77" s="7" t="n">
        <f aca="false">IF(AA19=9,"",IF(AA20=6,"six ",IF(AA20=7,"sept ",IF(AA20=8,"huit ",IF(AA20=9,"neuf ",)))))</f>
        <v>0</v>
      </c>
    </row>
    <row r="78" customFormat="false" ht="12.75" hidden="false" customHeight="true" outlineLevel="0" collapsed="false">
      <c r="AA78" s="7" t="str">
        <f aca="false">IF(AA11=76,"soixante-seize ",IF(AA11=77,"soixante-dix-sept ",IF(AA11=78,"soixante-dix-huit ",IF(AA11=79,"soixante-dix-neuf ",AA84))))</f>
        <v/>
      </c>
    </row>
    <row r="79" customFormat="false" ht="12.75" hidden="false" customHeight="true" outlineLevel="0" collapsed="false">
      <c r="AA79" s="7" t="n">
        <f aca="false">IF(AA21=9,"",IF(AA22=6,"six ",IF(AA22=7,"sept ",IF(AA22=8,"huit ",IF(AA22=9,"neuf ",)))))</f>
        <v>0</v>
      </c>
    </row>
    <row r="80" customFormat="false" ht="12.75" hidden="false" customHeight="true" outlineLevel="0" collapsed="false">
      <c r="AA80" s="7" t="str">
        <f aca="false">IF(AA7=90,"quatre-vingt-dix ",IF(AA7=91,"quatre-vingt-onze ",IF(AA7=92,"quatre-vingt-douze ",IF(AA7=93,"quatre-vingt-treize ",IF(AA7=94,"quatre-vingt-quatorze ",IF(AA7=95,"quatre-vingt-quinze ",AA85))))))</f>
        <v/>
      </c>
    </row>
    <row r="81" customFormat="false" ht="12.75" hidden="false" customHeight="true" outlineLevel="0" collapsed="false">
      <c r="AA81" s="7" t="str">
        <f aca="false">IF(AA9=90,"quatre-vingt-dix ",IF(AA9=91,"quatre-vingt-onze ",IF(AA9=92,"quatre-vingt-douze ",IF(AA9=93,"quatre-vingt-treize ",IF(AA9=94,"quatre-vingt-quatorze ",IF(AA9=95,"quatre-vingt-quinze ",AA86))))))</f>
        <v/>
      </c>
    </row>
    <row r="82" customFormat="false" ht="12.75" hidden="false" customHeight="true" outlineLevel="0" collapsed="false">
      <c r="AA82" s="7" t="n">
        <f aca="false">IF(AA16=9,"",IF(AA17=6,"six ",IF(AA17=7,"sept ",IF(AA17=8,"huit ",IF(AA17=9,"neuf ",)))))</f>
        <v>0</v>
      </c>
    </row>
    <row r="83" customFormat="false" ht="12.75" hidden="false" customHeight="true" outlineLevel="0" collapsed="false">
      <c r="AA83" s="7" t="str">
        <f aca="false">IF(AA10=90,"quatre-vingt-dix ",IF(AA10=91,"quatre-vingt-onze ",IF(AA10=92,"quatre-vingt-douze ",IF(AA10=93,"quatre-vingt-treize ",IF(AA10=94,"quatre-vingt-quatorze ",IF(AA10=95,"quatre-vingt-quinze ",AA87))))))</f>
        <v/>
      </c>
    </row>
    <row r="84" customFormat="false" ht="12.75" hidden="false" customHeight="true" outlineLevel="0" collapsed="false">
      <c r="AA84" s="7" t="str">
        <f aca="false">IF(AA11=90,"quatre-vingt-dix ",IF(AA11=91,"quatre-vingt-onze ",IF(AA11=92,"quatre-vingt-douze ",IF(AA11=93,"quatre-vingt-treize ",IF(AA11=94,"quatre-vingt-quatorze ",IF(AA11=95,"quatre-vingt-quinze ",AA88))))))</f>
        <v/>
      </c>
    </row>
    <row r="85" customFormat="false" ht="12.75" hidden="false" customHeight="true" outlineLevel="0" collapsed="false">
      <c r="AA85" s="7" t="str">
        <f aca="false">IF(AA7=96,"quatre-vingt-seize ",IF(AA7=97,"quatre-vingt-dix-sept ",IF(AA7=98,"quatre-vingt-dix-huit ",IF(AA7=99,"quatre-vingt-dix-neuf ",AA89))))</f>
        <v/>
      </c>
    </row>
    <row r="86" customFormat="false" ht="12.75" hidden="false" customHeight="true" outlineLevel="0" collapsed="false">
      <c r="AA86" s="7" t="str">
        <f aca="false">IF(AA9=96,"quatre-vingt-seize ",IF(AA9=97,"quatre-vingt-dix-sept ",IF(AA9=98,"quatre-vingt-dix-huit ",IF(AA9=99,"quatre-vingt-dix-neuf ",AA90))))</f>
        <v/>
      </c>
    </row>
    <row r="87" customFormat="false" ht="12.75" hidden="false" customHeight="true" outlineLevel="0" collapsed="false">
      <c r="AA87" s="7" t="str">
        <f aca="false">IF(AA10=96,"quatre-vingt-seize ",IF(AA10=97,"quatre-vingt-dix-sept ",IF(AA10=98,"quatre-vingt-dix-huit ",IF(AA10=99,"quatre-vingt-dix-neuf ",AA91))))</f>
        <v/>
      </c>
    </row>
    <row r="88" customFormat="false" ht="12.75" hidden="false" customHeight="true" outlineLevel="0" collapsed="false">
      <c r="AA88" s="7" t="str">
        <f aca="false">IF(AA11=96,"quatre-vingt-seize ",IF(AA11=97,"quatre-vingt-dix-sept ",IF(AA11=98,"quatre-vingt-dix-huit ",IF(AA11=99,"quatre-vingt-dix-neuf ",AA92))))</f>
        <v/>
      </c>
    </row>
    <row r="89" customFormat="false" ht="12.75" hidden="false" customHeight="true" outlineLevel="0" collapsed="false">
      <c r="AA89" s="7" t="str">
        <f aca="false">IF(AA13=2,"vingt ",IF(AA13=3,"trente ",IF(AA13=4,"quarante ",IF(AA13=5,"cinquante ",AA93))))</f>
        <v/>
      </c>
    </row>
    <row r="90" customFormat="false" ht="12.75" hidden="false" customHeight="true" outlineLevel="0" collapsed="false">
      <c r="AA90" s="7" t="str">
        <f aca="false">IF(AA16=2,"vingt ",IF(AA16=3,"trente ",IF(AA16=4,"quarante ",IF(AA16=5,"cinquante ",AA94))))</f>
        <v/>
      </c>
    </row>
    <row r="91" customFormat="false" ht="12.75" hidden="false" customHeight="true" outlineLevel="0" collapsed="false">
      <c r="AA91" s="7" t="str">
        <f aca="false">IF(AA19=2,"vingt ",IF(AA19=3,"trente ",IF(AA19=4,"quarante ",IF(AA19=5,"cinquante ",AA95))))</f>
        <v/>
      </c>
    </row>
    <row r="92" customFormat="false" ht="12.75" hidden="false" customHeight="true" outlineLevel="0" collapsed="false">
      <c r="AA92" s="7" t="str">
        <f aca="false">IF(AA21=2,"vingt ",IF(AA21=3,"trente ",IF(AA21=4,"quarante ",IF(AA21=5,"cinquante ",AA96))))</f>
        <v/>
      </c>
    </row>
    <row r="93" customFormat="false" ht="12.75" hidden="false" customHeight="true" outlineLevel="0" collapsed="false">
      <c r="AA93" s="7" t="str">
        <f aca="false">IF(AA13=6,"soixante ",IF(AA7=80,"quatre-vingts ",IF(AA13=8,"quatre-vingt-","")))</f>
        <v/>
      </c>
    </row>
    <row r="94" customFormat="false" ht="12.75" hidden="false" customHeight="true" outlineLevel="0" collapsed="false">
      <c r="AA94" s="7" t="str">
        <f aca="false">IF(AA16=6,"soixante ",IF(AA9=80,"quatre-vingts ",IF(AA16=8,"quatre-vingt-","")))</f>
        <v/>
      </c>
    </row>
    <row r="95" customFormat="false" ht="12.75" hidden="false" customHeight="true" outlineLevel="0" collapsed="false">
      <c r="AA95" s="7" t="str">
        <f aca="false">IF(AA19=6,"soixante ",IF(AA10=80,"quatre-vingts ",IF(AA19=8,"quatre-vingt-","")))</f>
        <v/>
      </c>
    </row>
    <row r="96" customFormat="false" ht="12.75" hidden="false" customHeight="true" outlineLevel="0" collapsed="false">
      <c r="AA96" s="7" t="str">
        <f aca="false">IF(AA21=6,"soixante ",IF(AA11=80,"quatre-vingts ",IF(AA21=8,"quatre-vingt-","")))</f>
        <v/>
      </c>
    </row>
    <row r="97" customFormat="false" ht="12.75" hidden="false" customHeight="true" outlineLevel="0" collapsed="false">
      <c r="AA97" s="7" t="n">
        <f aca="false">0</f>
        <v>0</v>
      </c>
    </row>
    <row r="98" customFormat="false" ht="12.75" hidden="false" customHeight="true" outlineLevel="0" collapsed="false">
      <c r="AA98" s="7" t="str">
        <f aca="false">(AA23&amp;AA24&amp;AA25&amp;AA26&amp;AA27&amp;AA28&amp;AA29&amp;AA30&amp;AA31&amp;AA32&amp;AA33&amp;AA34&amp;AA35&amp;AA36&amp;AA37&amp;AA38&amp;AA39&amp;AA40&amp;AA41)</f>
        <v>zéro euro</v>
      </c>
    </row>
  </sheetData>
  <sheetProtection sheet="true" password="e95e" objects="true" selectLockedCells="true"/>
  <mergeCells count="6">
    <mergeCell ref="C3:J3"/>
    <mergeCell ref="C5:J5"/>
    <mergeCell ref="C11:J11"/>
    <mergeCell ref="C24:J24"/>
    <mergeCell ref="C26:J26"/>
    <mergeCell ref="C28:J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94140625" defaultRowHeight="14.25" zeroHeight="false" outlineLevelRow="0" outlineLevelCol="0"/>
  <cols>
    <col collapsed="false" customWidth="true" hidden="false" outlineLevel="0" max="1" min="1" style="0" width="24.67"/>
  </cols>
  <sheetData>
    <row r="1" customFormat="false" ht="14.25" hidden="false" customHeight="false" outlineLevel="0" collapsed="false">
      <c r="A1" s="7" t="s">
        <v>117</v>
      </c>
      <c r="B1" s="7" t="s">
        <v>118</v>
      </c>
    </row>
    <row r="2" customFormat="false" ht="14.25" hidden="false" customHeight="false" outlineLevel="0" collapsed="false">
      <c r="A2" s="7" t="s">
        <v>119</v>
      </c>
      <c r="B2" s="7" t="s">
        <v>85</v>
      </c>
    </row>
    <row r="3" customFormat="false" ht="14.25" hidden="false" customHeight="false" outlineLevel="0" collapsed="false">
      <c r="A3" s="7" t="s">
        <v>120</v>
      </c>
      <c r="B3" s="7" t="n">
        <v>1</v>
      </c>
    </row>
    <row r="4" customFormat="false" ht="14.25" hidden="false" customHeight="false" outlineLevel="0" collapsed="false">
      <c r="A4" s="7" t="s">
        <v>121</v>
      </c>
      <c r="B4" s="7" t="n">
        <v>0</v>
      </c>
    </row>
    <row r="5" customFormat="false" ht="14.25" hidden="false" customHeight="false" outlineLevel="0" collapsed="false">
      <c r="A5" s="7" t="s">
        <v>122</v>
      </c>
      <c r="B5" s="7" t="n">
        <v>0</v>
      </c>
    </row>
    <row r="6" customFormat="false" ht="14.25" hidden="false" customHeight="false" outlineLevel="0" collapsed="false">
      <c r="A6" s="7" t="s">
        <v>123</v>
      </c>
      <c r="B6" s="7" t="n">
        <v>1</v>
      </c>
    </row>
    <row r="7" customFormat="false" ht="14.25" hidden="false" customHeight="false" outlineLevel="0" collapsed="false">
      <c r="A7" s="7" t="s">
        <v>124</v>
      </c>
      <c r="B7" s="7" t="n">
        <v>1</v>
      </c>
    </row>
    <row r="8" customFormat="false" ht="14.25" hidden="false" customHeight="false" outlineLevel="0" collapsed="false">
      <c r="A8" s="7" t="s">
        <v>125</v>
      </c>
      <c r="B8" s="7" t="n">
        <v>0</v>
      </c>
    </row>
    <row r="9" customFormat="false" ht="14.25" hidden="false" customHeight="false" outlineLevel="0" collapsed="false">
      <c r="A9" s="7" t="s">
        <v>126</v>
      </c>
      <c r="B9" s="7" t="n">
        <v>0</v>
      </c>
    </row>
    <row r="10" customFormat="false" ht="14.25" hidden="false" customHeight="false" outlineLevel="0" collapsed="false">
      <c r="A10" s="7" t="s">
        <v>127</v>
      </c>
      <c r="C10" s="7" t="s">
        <v>128</v>
      </c>
    </row>
    <row r="11" customFormat="false" ht="14.25" hidden="false" customHeight="false" outlineLevel="0" collapsed="false">
      <c r="A11" s="7" t="s">
        <v>129</v>
      </c>
      <c r="B11" s="7" t="n">
        <v>0</v>
      </c>
    </row>
    <row r="12" customFormat="false" ht="14.25" hidden="false" customHeight="false" outlineLevel="0" collapsed="false">
      <c r="A12" s="7" t="s">
        <v>130</v>
      </c>
      <c r="B12" s="7" t="s">
        <v>131</v>
      </c>
    </row>
  </sheetData>
  <sheetProtection sheet="true" password="e95e" objects="true" selectLockedCells="true"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J28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4" activeCellId="0" sqref="C4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35"/>
    <col collapsed="false" customWidth="true" hidden="false" outlineLevel="0" max="10" min="3" style="0" width="11.45"/>
  </cols>
  <sheetData>
    <row r="2" customFormat="false" ht="12.75" hidden="false" customHeight="true" outlineLevel="0" collapsed="false">
      <c r="B2" s="76" t="s">
        <v>132</v>
      </c>
      <c r="C2" s="76"/>
      <c r="D2" s="76"/>
      <c r="E2" s="76"/>
      <c r="F2" s="76"/>
      <c r="G2" s="76"/>
      <c r="H2" s="76"/>
      <c r="I2" s="76"/>
      <c r="J2" s="76"/>
    </row>
    <row r="4" customFormat="false" ht="12.75" hidden="false" customHeight="true" outlineLevel="0" collapsed="false">
      <c r="A4" s="69" t="s">
        <v>83</v>
      </c>
      <c r="B4" s="70" t="s">
        <v>133</v>
      </c>
      <c r="C4" s="77"/>
      <c r="D4" s="77"/>
      <c r="E4" s="77"/>
      <c r="F4" s="77"/>
      <c r="G4" s="77"/>
      <c r="H4" s="77"/>
      <c r="I4" s="77"/>
      <c r="J4" s="77"/>
    </row>
    <row r="6" customFormat="false" ht="12.75" hidden="false" customHeight="true" outlineLevel="0" collapsed="false">
      <c r="A6" s="69" t="s">
        <v>86</v>
      </c>
      <c r="B6" s="70" t="s">
        <v>134</v>
      </c>
      <c r="C6" s="77"/>
      <c r="D6" s="77"/>
      <c r="E6" s="77"/>
      <c r="F6" s="77"/>
      <c r="G6" s="77"/>
      <c r="H6" s="77"/>
      <c r="I6" s="77"/>
      <c r="J6" s="77"/>
    </row>
    <row r="8" customFormat="false" ht="12.75" hidden="false" customHeight="true" outlineLevel="0" collapsed="false">
      <c r="A8" s="69" t="s">
        <v>89</v>
      </c>
      <c r="B8" s="70" t="s">
        <v>135</v>
      </c>
      <c r="C8" s="77"/>
      <c r="D8" s="77"/>
      <c r="E8" s="77"/>
      <c r="F8" s="77"/>
      <c r="G8" s="77"/>
      <c r="H8" s="77"/>
      <c r="I8" s="77"/>
      <c r="J8" s="77"/>
    </row>
    <row r="10" customFormat="false" ht="12.75" hidden="false" customHeight="true" outlineLevel="0" collapsed="false">
      <c r="A10" s="69" t="s">
        <v>92</v>
      </c>
      <c r="B10" s="70" t="s">
        <v>136</v>
      </c>
      <c r="C10" s="78"/>
      <c r="D10" s="78"/>
      <c r="E10" s="78"/>
      <c r="F10" s="78"/>
      <c r="G10" s="78"/>
      <c r="H10" s="78"/>
      <c r="I10" s="78"/>
      <c r="J10" s="78"/>
    </row>
    <row r="12" customFormat="false" ht="12.75" hidden="false" customHeight="true" outlineLevel="0" collapsed="false">
      <c r="A12" s="69" t="s">
        <v>94</v>
      </c>
      <c r="B12" s="70" t="s">
        <v>137</v>
      </c>
      <c r="C12" s="77"/>
      <c r="D12" s="77"/>
      <c r="E12" s="77"/>
      <c r="F12" s="77"/>
      <c r="G12" s="77"/>
      <c r="H12" s="77"/>
      <c r="I12" s="77"/>
      <c r="J12" s="77"/>
    </row>
    <row r="14" customFormat="false" ht="12.75" hidden="false" customHeight="true" outlineLevel="0" collapsed="false">
      <c r="A14" s="69" t="s">
        <v>96</v>
      </c>
      <c r="B14" s="70" t="s">
        <v>138</v>
      </c>
      <c r="C14" s="77"/>
      <c r="D14" s="77"/>
      <c r="E14" s="77"/>
      <c r="F14" s="77"/>
      <c r="G14" s="77"/>
      <c r="H14" s="77"/>
      <c r="I14" s="77"/>
      <c r="J14" s="77"/>
    </row>
    <row r="16" customFormat="false" ht="12.75" hidden="false" customHeight="true" outlineLevel="0" collapsed="false">
      <c r="A16" s="69" t="s">
        <v>99</v>
      </c>
      <c r="B16" s="70" t="s">
        <v>139</v>
      </c>
      <c r="C16" s="77"/>
      <c r="D16" s="77"/>
      <c r="E16" s="77"/>
      <c r="F16" s="77"/>
      <c r="G16" s="77"/>
      <c r="H16" s="77"/>
      <c r="I16" s="77"/>
      <c r="J16" s="77"/>
    </row>
    <row r="18" customFormat="false" ht="12.75" hidden="false" customHeight="true" outlineLevel="0" collapsed="false">
      <c r="A18" s="69" t="s">
        <v>102</v>
      </c>
      <c r="B18" s="70" t="s">
        <v>140</v>
      </c>
      <c r="C18" s="79"/>
      <c r="D18" s="79"/>
      <c r="E18" s="79"/>
      <c r="F18" s="79"/>
      <c r="G18" s="79"/>
      <c r="H18" s="79"/>
      <c r="I18" s="79"/>
      <c r="J18" s="79"/>
    </row>
    <row r="20" customFormat="false" ht="12.75" hidden="false" customHeight="true" outlineLevel="0" collapsed="false">
      <c r="A20" s="69" t="s">
        <v>141</v>
      </c>
      <c r="B20" s="70" t="s">
        <v>142</v>
      </c>
      <c r="C20" s="79"/>
      <c r="D20" s="79"/>
      <c r="E20" s="79"/>
      <c r="F20" s="79"/>
      <c r="G20" s="79"/>
      <c r="H20" s="79"/>
      <c r="I20" s="79"/>
      <c r="J20" s="79"/>
    </row>
    <row r="22" customFormat="false" ht="12.75" hidden="false" customHeight="true" outlineLevel="0" collapsed="false">
      <c r="A22" s="69" t="s">
        <v>109</v>
      </c>
      <c r="B22" s="70" t="s">
        <v>143</v>
      </c>
      <c r="C22" s="79"/>
      <c r="D22" s="79"/>
      <c r="E22" s="79"/>
      <c r="F22" s="79"/>
      <c r="G22" s="79"/>
      <c r="H22" s="79"/>
      <c r="I22" s="79"/>
      <c r="J22" s="79"/>
    </row>
    <row r="24" customFormat="false" ht="12.75" hidden="false" customHeight="true" outlineLevel="0" collapsed="false">
      <c r="A24" s="69" t="s">
        <v>112</v>
      </c>
      <c r="B24" s="70" t="s">
        <v>144</v>
      </c>
      <c r="C24" s="77"/>
      <c r="D24" s="77"/>
      <c r="E24" s="77"/>
      <c r="F24" s="77"/>
      <c r="G24" s="77"/>
      <c r="H24" s="77"/>
      <c r="I24" s="77"/>
      <c r="J24" s="77"/>
    </row>
    <row r="28" customFormat="false" ht="60" hidden="false" customHeight="true" outlineLevel="0" collapsed="false">
      <c r="A28" s="69" t="s">
        <v>115</v>
      </c>
      <c r="B28" s="70" t="s">
        <v>145</v>
      </c>
      <c r="C28" s="77"/>
      <c r="D28" s="77"/>
      <c r="E28" s="77"/>
      <c r="F28" s="77"/>
      <c r="G28" s="77"/>
      <c r="H28" s="77"/>
      <c r="I28" s="77"/>
      <c r="J28" s="77"/>
    </row>
  </sheetData>
  <sheetProtection sheet="true" password="e95e" objects="true" selectLockedCells="true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2:F5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6" activeCellId="0" sqref="B6"/>
    </sheetView>
  </sheetViews>
  <sheetFormatPr defaultColWidth="8.94140625" defaultRowHeight="12.75" zeroHeight="false" outlineLevelRow="0" outlineLevelCol="0"/>
  <cols>
    <col collapsed="false" customWidth="true" hidden="false" outlineLevel="0" max="1" min="1" style="0" width="6.66"/>
    <col collapsed="false" customWidth="true" hidden="false" outlineLevel="0" max="2" min="2" style="0" width="68.13"/>
    <col collapsed="false" customWidth="true" hidden="false" outlineLevel="0" max="6" min="3" style="0" width="15.56"/>
  </cols>
  <sheetData>
    <row r="2" customFormat="false" ht="15.75" hidden="false" customHeight="true" outlineLevel="0" collapsed="false">
      <c r="B2" s="80" t="s">
        <v>146</v>
      </c>
      <c r="C2" s="80"/>
      <c r="D2" s="80"/>
      <c r="E2" s="80"/>
      <c r="F2" s="80"/>
    </row>
    <row r="4" customFormat="false" ht="12.75" hidden="false" customHeight="true" outlineLevel="0" collapsed="false">
      <c r="B4" s="81" t="s">
        <v>147</v>
      </c>
      <c r="C4" s="81" t="s">
        <v>148</v>
      </c>
      <c r="D4" s="81" t="s">
        <v>149</v>
      </c>
      <c r="E4" s="81" t="s">
        <v>150</v>
      </c>
      <c r="F4" s="81" t="s">
        <v>151</v>
      </c>
    </row>
    <row r="6" customFormat="false" ht="12.75" hidden="false" customHeight="true" outlineLevel="0" collapsed="false">
      <c r="B6" s="82"/>
      <c r="C6" s="83"/>
      <c r="D6" s="84"/>
      <c r="E6" s="85"/>
      <c r="F6" s="86" t="str">
        <f aca="false">IF(AND(E6= "",D6= ""), "", ROUND(ROUND(E6, 2) * ROUND(D6, 3), 2))</f>
        <v/>
      </c>
    </row>
    <row r="8" customFormat="false" ht="12.75" hidden="false" customHeight="true" outlineLevel="0" collapsed="false">
      <c r="B8" s="82"/>
      <c r="C8" s="83"/>
      <c r="D8" s="84"/>
      <c r="E8" s="85"/>
      <c r="F8" s="86" t="str">
        <f aca="false">IF(AND(E8= "",D8= ""), "", ROUND(ROUND(E8, 2) * ROUND(D8, 3), 2))</f>
        <v/>
      </c>
    </row>
    <row r="10" customFormat="false" ht="12.75" hidden="false" customHeight="true" outlineLevel="0" collapsed="false">
      <c r="B10" s="82"/>
      <c r="C10" s="83"/>
      <c r="D10" s="84"/>
      <c r="E10" s="85"/>
      <c r="F10" s="86" t="str">
        <f aca="false">IF(AND(E10= "",D10= ""), "", ROUND(ROUND(E10, 2) * ROUND(D10, 3), 2))</f>
        <v/>
      </c>
    </row>
    <row r="12" customFormat="false" ht="12.75" hidden="false" customHeight="true" outlineLevel="0" collapsed="false">
      <c r="B12" s="82"/>
      <c r="C12" s="83"/>
      <c r="D12" s="84"/>
      <c r="E12" s="85"/>
      <c r="F12" s="86" t="str">
        <f aca="false">IF(AND(E12= "",D12= ""), "", ROUND(ROUND(E12, 2) * ROUND(D12, 3), 2))</f>
        <v/>
      </c>
    </row>
    <row r="14" customFormat="false" ht="12.75" hidden="false" customHeight="true" outlineLevel="0" collapsed="false">
      <c r="B14" s="82"/>
      <c r="C14" s="83"/>
      <c r="D14" s="84"/>
      <c r="E14" s="85"/>
      <c r="F14" s="86" t="str">
        <f aca="false">IF(AND(E14= "",D14= ""), "", ROUND(ROUND(E14, 2) * ROUND(D14, 3), 2))</f>
        <v/>
      </c>
    </row>
    <row r="16" customFormat="false" ht="12.75" hidden="false" customHeight="true" outlineLevel="0" collapsed="false">
      <c r="B16" s="82"/>
      <c r="C16" s="83"/>
      <c r="D16" s="84"/>
      <c r="E16" s="85"/>
      <c r="F16" s="86" t="str">
        <f aca="false">IF(AND(E16= "",D16= ""), "", ROUND(ROUND(E16, 2) * ROUND(D16, 3), 2))</f>
        <v/>
      </c>
    </row>
    <row r="18" customFormat="false" ht="12.75" hidden="false" customHeight="true" outlineLevel="0" collapsed="false">
      <c r="B18" s="82"/>
      <c r="C18" s="83"/>
      <c r="D18" s="84"/>
      <c r="E18" s="85"/>
      <c r="F18" s="86" t="str">
        <f aca="false">IF(AND(E18= "",D18= ""), "", ROUND(ROUND(E18, 2) * ROUND(D18, 3), 2))</f>
        <v/>
      </c>
    </row>
    <row r="20" customFormat="false" ht="12.75" hidden="false" customHeight="true" outlineLevel="0" collapsed="false">
      <c r="B20" s="82"/>
      <c r="C20" s="83"/>
      <c r="D20" s="84"/>
      <c r="E20" s="85"/>
      <c r="F20" s="86" t="str">
        <f aca="false">IF(AND(E20= "",D20= ""), "", ROUND(ROUND(E20, 2) * ROUND(D20, 3), 2))</f>
        <v/>
      </c>
    </row>
    <row r="22" customFormat="false" ht="12.75" hidden="false" customHeight="true" outlineLevel="0" collapsed="false">
      <c r="B22" s="82"/>
      <c r="C22" s="83"/>
      <c r="D22" s="84"/>
      <c r="E22" s="85"/>
      <c r="F22" s="86" t="str">
        <f aca="false">IF(AND(E22= "",D22= ""), "", ROUND(ROUND(E22, 2) * ROUND(D22, 3), 2))</f>
        <v/>
      </c>
    </row>
    <row r="24" customFormat="false" ht="12.75" hidden="false" customHeight="true" outlineLevel="0" collapsed="false">
      <c r="B24" s="82"/>
      <c r="C24" s="83"/>
      <c r="D24" s="84"/>
      <c r="E24" s="85"/>
      <c r="F24" s="86" t="str">
        <f aca="false">IF(AND(E24= "",D24= ""), "", ROUND(ROUND(E24, 2) * ROUND(D24, 3), 2))</f>
        <v/>
      </c>
    </row>
    <row r="26" customFormat="false" ht="12.75" hidden="false" customHeight="true" outlineLevel="0" collapsed="false">
      <c r="B26" s="82"/>
      <c r="C26" s="83"/>
      <c r="D26" s="84"/>
      <c r="E26" s="85"/>
      <c r="F26" s="86" t="str">
        <f aca="false">IF(AND(E26= "",D26= ""), "", ROUND(ROUND(E26, 2) * ROUND(D26, 3), 2))</f>
        <v/>
      </c>
    </row>
    <row r="28" customFormat="false" ht="12.75" hidden="false" customHeight="true" outlineLevel="0" collapsed="false">
      <c r="B28" s="82"/>
      <c r="C28" s="83"/>
      <c r="D28" s="84"/>
      <c r="E28" s="85"/>
      <c r="F28" s="86" t="str">
        <f aca="false">IF(AND(E28= "",D28= ""), "", ROUND(ROUND(E28, 2) * ROUND(D28, 3), 2))</f>
        <v/>
      </c>
    </row>
    <row r="30" customFormat="false" ht="12.75" hidden="false" customHeight="true" outlineLevel="0" collapsed="false">
      <c r="B30" s="82"/>
      <c r="C30" s="83"/>
      <c r="D30" s="84"/>
      <c r="E30" s="85"/>
      <c r="F30" s="86" t="str">
        <f aca="false">IF(AND(E30= "",D30= ""), "", ROUND(ROUND(E30, 2) * ROUND(D30, 3), 2))</f>
        <v/>
      </c>
    </row>
    <row r="32" customFormat="false" ht="12.75" hidden="false" customHeight="true" outlineLevel="0" collapsed="false">
      <c r="B32" s="82"/>
      <c r="C32" s="83"/>
      <c r="D32" s="84"/>
      <c r="E32" s="85"/>
      <c r="F32" s="86" t="str">
        <f aca="false">IF(AND(E32= "",D32= ""), "", ROUND(ROUND(E32, 2) * ROUND(D32, 3), 2))</f>
        <v/>
      </c>
    </row>
    <row r="34" customFormat="false" ht="12.75" hidden="false" customHeight="true" outlineLevel="0" collapsed="false">
      <c r="B34" s="82"/>
      <c r="C34" s="83"/>
      <c r="D34" s="84"/>
      <c r="E34" s="85"/>
      <c r="F34" s="86" t="str">
        <f aca="false">IF(AND(E34= "",D34= ""), "", ROUND(ROUND(E34, 2) * ROUND(D34, 3), 2))</f>
        <v/>
      </c>
    </row>
    <row r="36" customFormat="false" ht="12.75" hidden="false" customHeight="true" outlineLevel="0" collapsed="false">
      <c r="B36" s="82"/>
      <c r="C36" s="83"/>
      <c r="D36" s="84"/>
      <c r="E36" s="85"/>
      <c r="F36" s="86" t="str">
        <f aca="false">IF(AND(E36= "",D36= ""), "", ROUND(ROUND(E36, 2) * ROUND(D36, 3), 2))</f>
        <v/>
      </c>
    </row>
    <row r="38" customFormat="false" ht="12.75" hidden="false" customHeight="true" outlineLevel="0" collapsed="false">
      <c r="B38" s="82"/>
      <c r="C38" s="83"/>
      <c r="D38" s="84"/>
      <c r="E38" s="85"/>
      <c r="F38" s="86" t="str">
        <f aca="false">IF(AND(E38= "",D38= ""), "", ROUND(ROUND(E38, 2) * ROUND(D38, 3), 2))</f>
        <v/>
      </c>
    </row>
    <row r="40" customFormat="false" ht="12.75" hidden="false" customHeight="true" outlineLevel="0" collapsed="false">
      <c r="B40" s="82"/>
      <c r="C40" s="83"/>
      <c r="D40" s="84"/>
      <c r="E40" s="85"/>
      <c r="F40" s="86" t="str">
        <f aca="false">IF(AND(E40= "",D40= ""), "", ROUND(ROUND(E40, 2) * ROUND(D40, 3), 2))</f>
        <v/>
      </c>
    </row>
    <row r="42" customFormat="false" ht="12.75" hidden="false" customHeight="true" outlineLevel="0" collapsed="false">
      <c r="B42" s="82"/>
      <c r="C42" s="83"/>
      <c r="D42" s="84"/>
      <c r="E42" s="85"/>
      <c r="F42" s="86" t="str">
        <f aca="false">IF(AND(E42= "",D42= ""), "", ROUND(ROUND(E42, 2) * ROUND(D42, 3), 2))</f>
        <v/>
      </c>
    </row>
    <row r="44" customFormat="false" ht="12.75" hidden="false" customHeight="true" outlineLevel="0" collapsed="false">
      <c r="B44" s="82"/>
      <c r="C44" s="83"/>
      <c r="D44" s="84"/>
      <c r="E44" s="85"/>
      <c r="F44" s="86" t="str">
        <f aca="false">IF(AND(E44= "",D44= ""), "", ROUND(ROUND(E44, 2) * ROUND(D44, 3), 2))</f>
        <v/>
      </c>
    </row>
    <row r="46" customFormat="false" ht="12.75" hidden="false" customHeight="true" outlineLevel="0" collapsed="false">
      <c r="B46" s="82"/>
      <c r="C46" s="83"/>
      <c r="D46" s="84"/>
      <c r="E46" s="85"/>
      <c r="F46" s="86" t="str">
        <f aca="false">IF(AND(E46= "",D46= ""), "", ROUND(ROUND(E46, 2) * ROUND(D46, 3), 2))</f>
        <v/>
      </c>
    </row>
    <row r="48" customFormat="false" ht="12.75" hidden="false" customHeight="true" outlineLevel="0" collapsed="false">
      <c r="B48" s="82"/>
      <c r="C48" s="83"/>
      <c r="D48" s="84"/>
      <c r="E48" s="85"/>
      <c r="F48" s="86" t="str">
        <f aca="false">IF(AND(E48= "",D48= ""), "", ROUND(ROUND(E48, 2) * ROUND(D48, 3), 2))</f>
        <v/>
      </c>
    </row>
    <row r="50" customFormat="false" ht="12.75" hidden="false" customHeight="true" outlineLevel="0" collapsed="false">
      <c r="B50" s="82"/>
      <c r="C50" s="83"/>
      <c r="D50" s="84"/>
      <c r="E50" s="85"/>
      <c r="F50" s="86" t="str">
        <f aca="false">IF(AND(E50= "",D50= ""), "", ROUND(ROUND(E50, 2) * ROUND(D50, 3), 2))</f>
        <v/>
      </c>
    </row>
    <row r="52" customFormat="false" ht="12.75" hidden="false" customHeight="true" outlineLevel="0" collapsed="false">
      <c r="B52" s="82"/>
      <c r="C52" s="83"/>
      <c r="D52" s="84"/>
      <c r="E52" s="85"/>
      <c r="F52" s="86" t="str">
        <f aca="false">IF(AND(E52= "",D52= ""), "", ROUND(ROUND(E52, 2) * ROUND(D52, 3), 2))</f>
        <v/>
      </c>
    </row>
    <row r="54" customFormat="false" ht="12.75" hidden="false" customHeight="true" outlineLevel="0" collapsed="false">
      <c r="B54" s="82"/>
      <c r="C54" s="83"/>
      <c r="D54" s="84"/>
      <c r="E54" s="85"/>
      <c r="F54" s="86" t="str">
        <f aca="false">IF(AND(E54= "",D54= ""), "", ROUND(ROUND(E54, 2) * ROUND(D54, 3), 2))</f>
        <v/>
      </c>
    </row>
  </sheetData>
  <sheetProtection sheet="true" password="e95e" objects="true" selectLockedCells="true"/>
  <mergeCells count="1">
    <mergeCell ref="B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LibreOffice/7.3.7.2.M8$Windows_X86_64 LibreOffice_project/6d3c621d2a55ad69069ee1e9770686c208fa23a7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2025-04-27T16:39:36Z</dcterms:created>
  <dc:creator/>
  <dc:description/>
  <dc:language>fr-FR</dc:language>
  <cp:lastModifiedBy>Fabrice VIDAL</cp:lastModifiedBy>
  <dcterms:modified xsi:type="dcterms:W3CDTF">2026-02-05T09:42:31Z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